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filterPrivacy="1" codeName="ThisWorkbook"/>
  <bookViews>
    <workbookView xWindow="8880" yWindow="405" windowWidth="6105" windowHeight="7005" firstSheet="3" activeTab="12" xr2:uid="{00000000-000D-0000-FFFF-FFFF00000000}"/>
  </bookViews>
  <sheets>
    <sheet name="Table of Contents" sheetId="514" r:id="rId1"/>
    <sheet name="CPA Summary of Def. Accts." sheetId="449" r:id="rId2"/>
    <sheet name="CPA Proposed Rate 596" sheetId="483" r:id="rId3"/>
    <sheet name="CPA Amount of Change" sheetId="490" r:id="rId4"/>
    <sheet name="CPA Cost by Class" sheetId="473" r:id="rId5"/>
    <sheet name="CPA Proposed Typical Bill" sheetId="474" r:id="rId6"/>
    <sheet name="Pipeline Workpapers---&gt;" sheetId="509" state="hidden" r:id="rId7"/>
    <sheet name="Ex-1" sheetId="505" state="hidden" r:id="rId8"/>
    <sheet name="Ex-2" sheetId="506" state="hidden" r:id="rId9"/>
    <sheet name="Ex-3" sheetId="507" state="hidden" r:id="rId10"/>
    <sheet name="Ex-4" sheetId="508" state="hidden" r:id="rId11"/>
    <sheet name="Workpapers---&gt;" sheetId="497" r:id="rId12"/>
    <sheet name="Balances at 7-31-2018" sheetId="511" r:id="rId13"/>
    <sheet name="Int calc thru 10-31-2018" sheetId="450" r:id="rId14"/>
    <sheet name="Amort Calc thru 10-31-2018" sheetId="454" r:id="rId15"/>
    <sheet name="EstimatedBalances" sheetId="512" r:id="rId16"/>
    <sheet name="Int during Amort" sheetId="513" r:id="rId17"/>
    <sheet name="Test Period Volumes" sheetId="452" r:id="rId18"/>
    <sheet name="Bills-Therms-Revs" sheetId="472" r:id="rId19"/>
    <sheet name="Sheet1" sheetId="49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BalancesJuly" localSheetId="12">'Balances at 7-31-2018'!$A$9:$I$392</definedName>
    <definedName name="BalancesJuly">#REF!</definedName>
    <definedName name="EstimatedBalances" localSheetId="12">[1]EstimatedBalances!$A$7:$H$20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'[2]New FERC Int. Rates'!$A$44:$C$55</definedName>
    <definedName name="FERCINT06">'[2]New FERC Int. Rates'!$A$56:$C$67</definedName>
    <definedName name="FERCINT07">'[3]New FERC Int. Rates'!$A$68:$C$79</definedName>
    <definedName name="FERCINT08">'[3]New FERC Int. Rates'!$A$80:$C$94</definedName>
    <definedName name="FERCINT09">'[3]New FERC Int. Rates'!$A$95:$C$106</definedName>
    <definedName name="FERCINT10">'[2]New FERC Int. Rates'!$A$107:$C$118</definedName>
    <definedName name="FERCINTRATE">'[3]New FERC Int. Rates'!$A$5:$C$10</definedName>
    <definedName name="FERCINTRATE02">'[3]New FERC Int. Rates'!$A$11:$C$22</definedName>
    <definedName name="FERCINTRATE03">'[2]New FERC Int. Rates'!$A$23:$C$34</definedName>
    <definedName name="FERCOR">#REF!</definedName>
    <definedName name="FERCWA">#REF!</definedName>
    <definedName name="FILE" localSheetId="3">[4]input!$C$4</definedName>
    <definedName name="FILE">[4]input!$C$4</definedName>
    <definedName name="FORM2259">#REF!</definedName>
    <definedName name="Gas_Price_DataTable">#REF!</definedName>
    <definedName name="gas_yr2009_10_DataTable">#REF!</definedName>
    <definedName name="GC">[5]Notes!#REF!</definedName>
    <definedName name="intdate">'[6]Interest Rates'!$A$5:$C$159</definedName>
    <definedName name="InterestDuringAmort" localSheetId="12">'[1]Int during Amort'!$A$19:$S$33</definedName>
    <definedName name="InterestDuringAmort">#REF!</definedName>
    <definedName name="INTERSTATE" localSheetId="12">#REF!</definedName>
    <definedName name="INTERSTATE">#REF!</definedName>
    <definedName name="INTFY05">'[2]Int Rates DO NOT USE'!$A$176:$C$187</definedName>
    <definedName name="INTFY06">'[2]Int Rates DO NOT USE'!$A$188:$C$199</definedName>
    <definedName name="INTFY07">'[7]Interest Rates'!$A$218:$C$230</definedName>
    <definedName name="july_int_rate">'[8]July Int Rate for Amort'!$B$17</definedName>
    <definedName name="njnjn" localSheetId="12">#REF!</definedName>
    <definedName name="njnjn" localSheetId="3">#REF!</definedName>
    <definedName name="njnjn">#REF!</definedName>
    <definedName name="NN" localSheetId="12">[9]SETUP!#REF!</definedName>
    <definedName name="NN">[9]SETUP!#REF!</definedName>
    <definedName name="nnnnn" localSheetId="3">[10]Bills!#REF!</definedName>
    <definedName name="nnnnn">[10]Bills!#REF!</definedName>
    <definedName name="Oct_07">"INTCY08"</definedName>
    <definedName name="PGAPeriodVolumes" localSheetId="12">'[1]Test Period Volumes'!$A$23:$G$24</definedName>
    <definedName name="PGAPeriodVolumes">'Test Period Volumes'!$A$25:$D$26</definedName>
    <definedName name="_xlnm.Print_Area" localSheetId="18">'Bills-Therms-Revs'!$A$1:$O$50</definedName>
    <definedName name="_xlnm.Print_Area" localSheetId="2">'CPA Proposed Rate 596'!$B$1:$H$22</definedName>
    <definedName name="_xlnm.Print_Area" localSheetId="17">'Test Period Volumes'!$A$1:$H$35</definedName>
    <definedName name="_xlnm.Print_Titles" localSheetId="16">'Int during Amort'!$A:$C,'Int during Amort'!$7:$7</definedName>
    <definedName name="revsens">'[11]General Inputs'!$D$10</definedName>
    <definedName name="S">[9]SETUP!#REF!</definedName>
    <definedName name="SAVE">#REF!</definedName>
    <definedName name="scenario_2790_DataTable">#REF!</definedName>
    <definedName name="Sheet1_DataTable">#REF!</definedName>
    <definedName name="TestPeriodVolumes" localSheetId="12">'[1]Test Period Volumes'!$A$7:$G$21</definedName>
    <definedName name="TestPeriodVolumes">'Test Period Volumes'!$A$9:$D$23</definedName>
    <definedName name="WCALL">#N/A</definedName>
    <definedName name="xyz5" localSheetId="12">[12]!xyz5</definedName>
    <definedName name="xyz5" localSheetId="3">'CPA Amount of Change'!xyz5</definedName>
    <definedName name="xyz5">[0]!xyz5</definedName>
  </definedNames>
  <calcPr calcId="171027"/>
  <fileRecoveryPr autoRecover="0"/>
</workbook>
</file>

<file path=xl/calcChain.xml><?xml version="1.0" encoding="utf-8"?>
<calcChain xmlns="http://schemas.openxmlformats.org/spreadsheetml/2006/main">
  <c r="H14" i="490" l="1"/>
  <c r="F10" i="454"/>
  <c r="E10" i="454"/>
  <c r="D10" i="454"/>
  <c r="H22" i="490" l="1"/>
  <c r="H21" i="490"/>
  <c r="H17" i="490"/>
  <c r="F22" i="490"/>
  <c r="F21" i="490"/>
  <c r="E22" i="490"/>
  <c r="E21" i="490"/>
  <c r="D16" i="483"/>
  <c r="D15" i="483"/>
  <c r="D14" i="483"/>
  <c r="D13" i="483"/>
  <c r="G1" i="483"/>
  <c r="L2" i="490" s="1"/>
  <c r="H1" i="473" s="1"/>
  <c r="K2" i="474" s="1"/>
  <c r="H35" i="452" l="1"/>
  <c r="G13" i="449"/>
  <c r="R15" i="513" l="1"/>
  <c r="R14" i="513"/>
  <c r="R13" i="513"/>
  <c r="R12" i="513"/>
  <c r="Q15" i="513"/>
  <c r="Q14" i="513"/>
  <c r="Q13" i="513"/>
  <c r="Q12" i="513"/>
  <c r="P15" i="513"/>
  <c r="P14" i="513"/>
  <c r="P13" i="513"/>
  <c r="P12" i="513"/>
  <c r="O15" i="513"/>
  <c r="O14" i="513"/>
  <c r="O13" i="513"/>
  <c r="O12" i="513"/>
  <c r="N15" i="513"/>
  <c r="N14" i="513"/>
  <c r="N13" i="513"/>
  <c r="N12" i="513"/>
  <c r="M15" i="513"/>
  <c r="M14" i="513"/>
  <c r="M13" i="513"/>
  <c r="M12" i="513"/>
  <c r="L15" i="513"/>
  <c r="L14" i="513"/>
  <c r="L13" i="513"/>
  <c r="L12" i="513"/>
  <c r="K15" i="513"/>
  <c r="K14" i="513"/>
  <c r="K13" i="513"/>
  <c r="K12" i="513"/>
  <c r="J15" i="513"/>
  <c r="J14" i="513"/>
  <c r="J13" i="513"/>
  <c r="J12" i="513"/>
  <c r="I15" i="513"/>
  <c r="I14" i="513"/>
  <c r="I13" i="513"/>
  <c r="I12" i="513"/>
  <c r="Q11" i="513"/>
  <c r="R11" i="513"/>
  <c r="P11" i="513"/>
  <c r="O11" i="513"/>
  <c r="N11" i="513"/>
  <c r="M11" i="513"/>
  <c r="L11" i="513"/>
  <c r="K11" i="513"/>
  <c r="J11" i="513"/>
  <c r="I11" i="513"/>
  <c r="H15" i="513"/>
  <c r="H14" i="513"/>
  <c r="H13" i="513"/>
  <c r="H12" i="513"/>
  <c r="H11" i="513"/>
  <c r="G15" i="513"/>
  <c r="G14" i="513"/>
  <c r="G13" i="513"/>
  <c r="G12" i="513"/>
  <c r="G11" i="513"/>
  <c r="F11" i="454"/>
  <c r="E11" i="454"/>
  <c r="F12" i="454"/>
  <c r="E12" i="454"/>
  <c r="D12" i="454"/>
  <c r="D11" i="454"/>
  <c r="I36" i="472" l="1"/>
  <c r="I35" i="472"/>
  <c r="I34" i="472"/>
  <c r="I39" i="472" s="1"/>
  <c r="I19" i="472"/>
  <c r="G36" i="472"/>
  <c r="G35" i="472"/>
  <c r="G34" i="472"/>
  <c r="G19" i="472"/>
  <c r="F19" i="472"/>
  <c r="H18" i="452" l="1"/>
  <c r="H17" i="452"/>
  <c r="H16" i="452"/>
  <c r="H15" i="452"/>
  <c r="H14" i="452"/>
  <c r="H13" i="452"/>
  <c r="H12" i="452"/>
  <c r="H11" i="452"/>
  <c r="H10" i="452"/>
  <c r="H9" i="452"/>
  <c r="H8" i="452"/>
  <c r="H7" i="452"/>
  <c r="G31" i="452" l="1"/>
  <c r="G30" i="452"/>
  <c r="G29" i="452"/>
  <c r="G28" i="452"/>
  <c r="G27" i="452"/>
  <c r="G26" i="452"/>
  <c r="G25" i="452"/>
  <c r="G24" i="452"/>
  <c r="G23" i="452"/>
  <c r="G22" i="452"/>
  <c r="G34" i="452" s="1"/>
  <c r="G21" i="452"/>
  <c r="G33" i="452" s="1"/>
  <c r="G20" i="452"/>
  <c r="G32" i="452" s="1"/>
  <c r="F26" i="452" l="1"/>
  <c r="F30" i="452"/>
  <c r="E23" i="452"/>
  <c r="E27" i="452"/>
  <c r="E31" i="452"/>
  <c r="F22" i="452"/>
  <c r="F34" i="452" s="1"/>
  <c r="F20" i="452"/>
  <c r="F32" i="452" s="1"/>
  <c r="F24" i="452"/>
  <c r="F28" i="452"/>
  <c r="E21" i="452"/>
  <c r="E33" i="452" s="1"/>
  <c r="E25" i="452"/>
  <c r="E29" i="452"/>
  <c r="B28" i="452"/>
  <c r="E30" i="452"/>
  <c r="E26" i="452"/>
  <c r="E22" i="452"/>
  <c r="E34" i="452" s="1"/>
  <c r="E20" i="452"/>
  <c r="E32" i="452" s="1"/>
  <c r="F23" i="452"/>
  <c r="B24" i="452"/>
  <c r="C27" i="452"/>
  <c r="F31" i="452"/>
  <c r="B20" i="452"/>
  <c r="B32" i="452" s="1"/>
  <c r="E24" i="452"/>
  <c r="D27" i="452"/>
  <c r="C23" i="452"/>
  <c r="F27" i="452"/>
  <c r="C31" i="452"/>
  <c r="D23" i="452"/>
  <c r="E28" i="452"/>
  <c r="D31" i="452"/>
  <c r="G35" i="452"/>
  <c r="F25" i="452"/>
  <c r="D25" i="452"/>
  <c r="D29" i="452"/>
  <c r="D20" i="452"/>
  <c r="D32" i="452" s="1"/>
  <c r="B21" i="452"/>
  <c r="B33" i="452" s="1"/>
  <c r="D22" i="452"/>
  <c r="D34" i="452" s="1"/>
  <c r="B23" i="452"/>
  <c r="D24" i="452"/>
  <c r="B25" i="452"/>
  <c r="D26" i="452"/>
  <c r="B27" i="452"/>
  <c r="D28" i="452"/>
  <c r="B29" i="452"/>
  <c r="D30" i="452"/>
  <c r="B31" i="452"/>
  <c r="C21" i="452"/>
  <c r="C33" i="452" s="1"/>
  <c r="C25" i="452"/>
  <c r="F29" i="452"/>
  <c r="B30" i="452"/>
  <c r="F21" i="452"/>
  <c r="F33" i="452" s="1"/>
  <c r="C29" i="452"/>
  <c r="D21" i="452"/>
  <c r="D33" i="452" s="1"/>
  <c r="B22" i="452"/>
  <c r="B34" i="452" s="1"/>
  <c r="B26" i="452"/>
  <c r="C20" i="452"/>
  <c r="C32" i="452" s="1"/>
  <c r="C22" i="452"/>
  <c r="C34" i="452" s="1"/>
  <c r="C24" i="452"/>
  <c r="C26" i="452"/>
  <c r="C28" i="452"/>
  <c r="C30" i="452"/>
  <c r="E35" i="452" l="1"/>
  <c r="F16" i="490" s="1"/>
  <c r="F35" i="452"/>
  <c r="F17" i="490" s="1"/>
  <c r="C35" i="452"/>
  <c r="F14" i="490" s="1"/>
  <c r="B35" i="452"/>
  <c r="F13" i="490" s="1"/>
  <c r="D35" i="452"/>
  <c r="F15" i="490" s="1"/>
  <c r="E23" i="490" l="1"/>
  <c r="H20" i="490"/>
  <c r="H23" i="490" s="1"/>
  <c r="F20" i="490"/>
  <c r="F23" i="490" l="1"/>
  <c r="E8" i="450" l="1"/>
  <c r="F8" i="450" s="1"/>
  <c r="I32" i="472" l="1"/>
  <c r="I25" i="472"/>
  <c r="I17" i="472"/>
  <c r="G32" i="472"/>
  <c r="G25" i="472"/>
  <c r="G17" i="472"/>
  <c r="F46" i="472"/>
  <c r="F39" i="472"/>
  <c r="F32" i="472"/>
  <c r="F17" i="472"/>
  <c r="F25" i="472"/>
  <c r="I40" i="472" l="1"/>
  <c r="C21" i="513"/>
  <c r="R21" i="513" l="1"/>
  <c r="Q21" i="513"/>
  <c r="P21" i="513"/>
  <c r="O21" i="513"/>
  <c r="N21" i="513"/>
  <c r="M21" i="513"/>
  <c r="L21" i="513"/>
  <c r="K21" i="513"/>
  <c r="J21" i="513"/>
  <c r="I21" i="513"/>
  <c r="H21" i="513"/>
  <c r="G21" i="513"/>
  <c r="C11" i="512"/>
  <c r="F16" i="454"/>
  <c r="F22" i="454"/>
  <c r="F23" i="454" s="1"/>
  <c r="E22" i="454"/>
  <c r="D22" i="454"/>
  <c r="E16" i="454"/>
  <c r="D16" i="454"/>
  <c r="F9" i="450"/>
  <c r="E9" i="450"/>
  <c r="F7" i="450"/>
  <c r="G22" i="454" l="1"/>
  <c r="E16" i="513" l="1"/>
  <c r="A29" i="513" l="1"/>
  <c r="B12" i="449"/>
  <c r="E18" i="513" l="1"/>
  <c r="C12" i="513"/>
  <c r="C13" i="513"/>
  <c r="C14" i="513"/>
  <c r="C15" i="513"/>
  <c r="C11" i="513"/>
  <c r="A12" i="513"/>
  <c r="A23" i="513" s="1"/>
  <c r="A13" i="513"/>
  <c r="A24" i="513" s="1"/>
  <c r="A14" i="513"/>
  <c r="A25" i="513" s="1"/>
  <c r="A15" i="513"/>
  <c r="A26" i="513" s="1"/>
  <c r="A11" i="513"/>
  <c r="A22" i="513" s="1"/>
  <c r="F25" i="454" l="1"/>
  <c r="A18" i="454"/>
  <c r="B18" i="454"/>
  <c r="A19" i="454"/>
  <c r="B19" i="454"/>
  <c r="A20" i="454"/>
  <c r="B20" i="454"/>
  <c r="A21" i="454"/>
  <c r="B21" i="454"/>
  <c r="A22" i="454"/>
  <c r="B22" i="454"/>
  <c r="B18" i="450" l="1"/>
  <c r="A18" i="450"/>
  <c r="G16" i="450"/>
  <c r="G18" i="450" s="1"/>
  <c r="D9" i="450"/>
  <c r="E7" i="450"/>
  <c r="D7" i="450"/>
  <c r="B11" i="450"/>
  <c r="B12" i="513" s="1"/>
  <c r="B23" i="513" s="1"/>
  <c r="B12" i="450"/>
  <c r="B13" i="513" s="1"/>
  <c r="B24" i="513" s="1"/>
  <c r="B13" i="450"/>
  <c r="B14" i="513" s="1"/>
  <c r="B25" i="513" s="1"/>
  <c r="B14" i="450"/>
  <c r="B15" i="513" s="1"/>
  <c r="B26" i="513" s="1"/>
  <c r="B10" i="450"/>
  <c r="B11" i="513" s="1"/>
  <c r="B22" i="513" s="1"/>
  <c r="A11" i="450"/>
  <c r="A12" i="450"/>
  <c r="A13" i="450"/>
  <c r="A14" i="450"/>
  <c r="A10" i="450"/>
  <c r="G16" i="512"/>
  <c r="C12" i="512"/>
  <c r="C13" i="512"/>
  <c r="C14" i="512"/>
  <c r="C15" i="512"/>
  <c r="B12" i="512"/>
  <c r="B13" i="512"/>
  <c r="B14" i="512"/>
  <c r="B15" i="512"/>
  <c r="B11" i="512"/>
  <c r="A12" i="512"/>
  <c r="A13" i="512"/>
  <c r="A14" i="512"/>
  <c r="A15" i="512"/>
  <c r="A11" i="512"/>
  <c r="D19" i="511"/>
  <c r="D22" i="511" l="1"/>
  <c r="C12" i="449"/>
  <c r="D12" i="450"/>
  <c r="D10" i="450"/>
  <c r="D14" i="450"/>
  <c r="D13" i="450"/>
  <c r="C16" i="512"/>
  <c r="C18" i="512" s="1"/>
  <c r="D11" i="450"/>
  <c r="D16" i="450" l="1"/>
  <c r="D18" i="450" s="1"/>
  <c r="G26" i="508" l="1"/>
  <c r="C14" i="508"/>
  <c r="C12" i="508"/>
  <c r="G27" i="507"/>
  <c r="E27" i="507"/>
  <c r="C27" i="507"/>
  <c r="K25" i="506"/>
  <c r="H25" i="506"/>
  <c r="F25" i="506"/>
  <c r="E25" i="506"/>
  <c r="E26" i="506" s="1"/>
  <c r="H24" i="506"/>
  <c r="F24" i="506"/>
  <c r="E24" i="506"/>
  <c r="K23" i="506"/>
  <c r="H23" i="506"/>
  <c r="F23" i="506"/>
  <c r="H20" i="506"/>
  <c r="F20" i="506"/>
  <c r="C23" i="507" s="1"/>
  <c r="E20" i="506"/>
  <c r="H19" i="506"/>
  <c r="F19" i="506"/>
  <c r="E19" i="506"/>
  <c r="H18" i="506"/>
  <c r="F18" i="506"/>
  <c r="L18" i="506" s="1"/>
  <c r="E18" i="506"/>
  <c r="H17" i="506"/>
  <c r="F17" i="506"/>
  <c r="E17" i="506"/>
  <c r="H16" i="506"/>
  <c r="F16" i="506"/>
  <c r="C19" i="507" s="1"/>
  <c r="E16" i="506"/>
  <c r="H15" i="506"/>
  <c r="F15" i="506"/>
  <c r="C17" i="507" s="1"/>
  <c r="E15" i="506"/>
  <c r="H14" i="506"/>
  <c r="F14" i="506"/>
  <c r="C15" i="507" s="1"/>
  <c r="E14" i="506"/>
  <c r="H13" i="506"/>
  <c r="E13" i="507" s="1"/>
  <c r="F13" i="506"/>
  <c r="C13" i="507" s="1"/>
  <c r="E13" i="506"/>
  <c r="H12" i="506"/>
  <c r="F12" i="506"/>
  <c r="E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G12" i="508" l="1"/>
  <c r="L23" i="506"/>
  <c r="G14" i="508"/>
  <c r="E18" i="508"/>
  <c r="E22" i="508"/>
  <c r="H21" i="506"/>
  <c r="H27" i="507"/>
  <c r="H13" i="507"/>
  <c r="I13" i="507" s="1"/>
  <c r="F21" i="506"/>
  <c r="E24" i="508"/>
  <c r="L12" i="506"/>
  <c r="E16" i="508"/>
  <c r="F26" i="506"/>
  <c r="E21" i="506"/>
  <c r="E28" i="506" s="1"/>
  <c r="E14" i="508"/>
  <c r="K14" i="508" s="1"/>
  <c r="H26" i="506"/>
  <c r="H28" i="506" s="1"/>
  <c r="E20" i="508"/>
  <c r="G19" i="507"/>
  <c r="H19" i="507" s="1"/>
  <c r="L16" i="506"/>
  <c r="G18" i="508"/>
  <c r="G20" i="508"/>
  <c r="G21" i="507"/>
  <c r="G25" i="507"/>
  <c r="G24" i="508"/>
  <c r="K24" i="508" s="1"/>
  <c r="L19" i="506"/>
  <c r="M12" i="506"/>
  <c r="N12" i="506"/>
  <c r="N18" i="506"/>
  <c r="M18" i="506"/>
  <c r="H15" i="507"/>
  <c r="L15" i="506"/>
  <c r="G17" i="507"/>
  <c r="H17" i="507" s="1"/>
  <c r="G16" i="508"/>
  <c r="L20" i="506"/>
  <c r="G23" i="507"/>
  <c r="H23" i="507" s="1"/>
  <c r="G22" i="508"/>
  <c r="K22" i="508" s="1"/>
  <c r="I14" i="508"/>
  <c r="L17" i="506"/>
  <c r="L24" i="506"/>
  <c r="L14" i="506"/>
  <c r="E15" i="507"/>
  <c r="E23" i="507"/>
  <c r="C25" i="507"/>
  <c r="L13" i="506"/>
  <c r="E17" i="507"/>
  <c r="E25" i="507"/>
  <c r="E19" i="507"/>
  <c r="C21" i="507"/>
  <c r="E12" i="508"/>
  <c r="I12" i="508" s="1"/>
  <c r="E21" i="507"/>
  <c r="I22" i="508" l="1"/>
  <c r="I18" i="508"/>
  <c r="F28" i="506"/>
  <c r="K16" i="508"/>
  <c r="K18" i="508"/>
  <c r="K20" i="508"/>
  <c r="H25" i="507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K12" i="508"/>
  <c r="N13" i="506"/>
  <c r="M13" i="506"/>
  <c r="N14" i="506"/>
  <c r="M14" i="506"/>
  <c r="I16" i="508"/>
  <c r="I25" i="507"/>
  <c r="M16" i="506"/>
  <c r="N16" i="506"/>
  <c r="I24" i="508"/>
  <c r="N21" i="506" l="1"/>
  <c r="M21" i="506"/>
  <c r="L28" i="506"/>
  <c r="N28" i="506" s="1"/>
  <c r="H16" i="490" l="1"/>
  <c r="D15" i="512"/>
  <c r="E14" i="450" l="1"/>
  <c r="D18" i="454"/>
  <c r="D11" i="512" s="1"/>
  <c r="D19" i="454"/>
  <c r="D20" i="454"/>
  <c r="E18" i="454"/>
  <c r="E19" i="454"/>
  <c r="E20" i="454"/>
  <c r="G19" i="454" l="1"/>
  <c r="D12" i="512"/>
  <c r="E11" i="450" s="1"/>
  <c r="E10" i="450"/>
  <c r="E15" i="512"/>
  <c r="G20" i="454"/>
  <c r="D13" i="512"/>
  <c r="E12" i="450" s="1"/>
  <c r="G18" i="454"/>
  <c r="F14" i="450" l="1"/>
  <c r="H14" i="450" s="1"/>
  <c r="E11" i="512"/>
  <c r="E13" i="512"/>
  <c r="E12" i="512"/>
  <c r="F15" i="512" l="1"/>
  <c r="F11" i="450"/>
  <c r="H11" i="450" s="1"/>
  <c r="F12" i="450"/>
  <c r="H12" i="450" s="1"/>
  <c r="F10" i="450"/>
  <c r="F11" i="512" s="1"/>
  <c r="F11" i="513" s="1"/>
  <c r="F15" i="513" l="1"/>
  <c r="G26" i="513" s="1"/>
  <c r="H15" i="512"/>
  <c r="F12" i="512"/>
  <c r="G22" i="513"/>
  <c r="H11" i="512"/>
  <c r="F13" i="512"/>
  <c r="F13" i="513" s="1"/>
  <c r="H10" i="450"/>
  <c r="G58" i="472"/>
  <c r="G59" i="472"/>
  <c r="G62" i="472"/>
  <c r="H12" i="512" l="1"/>
  <c r="F12" i="513"/>
  <c r="G23" i="513" s="1"/>
  <c r="H13" i="512"/>
  <c r="G39" i="472"/>
  <c r="G24" i="513" l="1"/>
  <c r="F75" i="472" l="1"/>
  <c r="G75" i="472"/>
  <c r="I75" i="472"/>
  <c r="J75" i="472"/>
  <c r="E76" i="472"/>
  <c r="J76" i="472"/>
  <c r="E77" i="472"/>
  <c r="J77" i="472"/>
  <c r="E78" i="472"/>
  <c r="J78" i="472"/>
  <c r="E79" i="472"/>
  <c r="J79" i="472"/>
  <c r="E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J88" i="472"/>
  <c r="H13" i="490"/>
  <c r="H15" i="490"/>
  <c r="F18" i="490" l="1"/>
  <c r="F25" i="490" s="1"/>
  <c r="E21" i="473"/>
  <c r="E13" i="473"/>
  <c r="E15" i="473"/>
  <c r="E16" i="474"/>
  <c r="E17" i="473"/>
  <c r="E19" i="473"/>
  <c r="E18" i="474"/>
  <c r="G46" i="472"/>
  <c r="G68" i="472"/>
  <c r="G67" i="472"/>
  <c r="G66" i="472"/>
  <c r="G85" i="472" s="1"/>
  <c r="G84" i="472"/>
  <c r="G64" i="472"/>
  <c r="G63" i="472"/>
  <c r="G81" i="472"/>
  <c r="G61" i="472"/>
  <c r="G78" i="472"/>
  <c r="G77" i="472"/>
  <c r="I68" i="472"/>
  <c r="I67" i="472"/>
  <c r="I66" i="472"/>
  <c r="I85" i="472" s="1"/>
  <c r="I84" i="472"/>
  <c r="I64" i="472"/>
  <c r="I63" i="472"/>
  <c r="I62" i="472"/>
  <c r="I61" i="472"/>
  <c r="I59" i="472"/>
  <c r="I78" i="472" s="1"/>
  <c r="I58" i="472"/>
  <c r="I77" i="472" s="1"/>
  <c r="F66" i="472"/>
  <c r="F85" i="472" s="1"/>
  <c r="F68" i="472"/>
  <c r="F67" i="472"/>
  <c r="F64" i="472"/>
  <c r="F63" i="472"/>
  <c r="F62" i="472"/>
  <c r="F61" i="472"/>
  <c r="F59" i="472"/>
  <c r="F58" i="472"/>
  <c r="I81" i="472" l="1"/>
  <c r="F87" i="472"/>
  <c r="I82" i="472"/>
  <c r="I86" i="472"/>
  <c r="G82" i="472"/>
  <c r="G86" i="472"/>
  <c r="I79" i="472"/>
  <c r="I83" i="472"/>
  <c r="I87" i="472"/>
  <c r="G79" i="472"/>
  <c r="G83" i="472"/>
  <c r="G87" i="472"/>
  <c r="F86" i="472"/>
  <c r="I76" i="472"/>
  <c r="I80" i="472"/>
  <c r="G76" i="472"/>
  <c r="G80" i="472"/>
  <c r="F76" i="472"/>
  <c r="F80" i="472"/>
  <c r="F84" i="472"/>
  <c r="F78" i="472"/>
  <c r="E14" i="490"/>
  <c r="E14" i="474" s="1"/>
  <c r="F79" i="472"/>
  <c r="F83" i="472"/>
  <c r="E17" i="490"/>
  <c r="F82" i="472"/>
  <c r="E15" i="490"/>
  <c r="F77" i="472"/>
  <c r="E13" i="490"/>
  <c r="F81" i="472"/>
  <c r="E16" i="490"/>
  <c r="I69" i="472"/>
  <c r="G69" i="472"/>
  <c r="F69" i="472"/>
  <c r="G88" i="472" l="1"/>
  <c r="I88" i="472"/>
  <c r="E12" i="474"/>
  <c r="C12" i="474"/>
  <c r="F88" i="472"/>
  <c r="I46" i="472" l="1"/>
  <c r="I47" i="472" s="1"/>
  <c r="F40" i="472" l="1"/>
  <c r="F47" i="472" s="1"/>
  <c r="C19" i="473" l="1"/>
  <c r="C13" i="473"/>
  <c r="C17" i="473"/>
  <c r="C14" i="474"/>
  <c r="C15" i="473"/>
  <c r="H18" i="490"/>
  <c r="H25" i="490" s="1"/>
  <c r="E18" i="490"/>
  <c r="E25" i="490" s="1"/>
  <c r="G40" i="472" l="1"/>
  <c r="G47" i="472" l="1"/>
  <c r="C16" i="449"/>
  <c r="E21" i="454" l="1"/>
  <c r="D21" i="454"/>
  <c r="D14" i="512" s="1"/>
  <c r="E13" i="450" l="1"/>
  <c r="D16" i="512"/>
  <c r="D18" i="512" s="1"/>
  <c r="E23" i="454"/>
  <c r="E25" i="454" s="1"/>
  <c r="G21" i="454"/>
  <c r="G23" i="454" s="1"/>
  <c r="G25" i="454" s="1"/>
  <c r="D23" i="454"/>
  <c r="D25" i="454" s="1"/>
  <c r="E14" i="512" l="1"/>
  <c r="E16" i="450"/>
  <c r="E18" i="450" s="1"/>
  <c r="F13" i="450" l="1"/>
  <c r="F14" i="512" s="1"/>
  <c r="F14" i="513" s="1"/>
  <c r="E16" i="512"/>
  <c r="E18" i="512" s="1"/>
  <c r="G25" i="513" l="1"/>
  <c r="H14" i="512"/>
  <c r="H16" i="512" s="1"/>
  <c r="D12" i="449" s="1"/>
  <c r="E12" i="449" s="1"/>
  <c r="F16" i="512"/>
  <c r="F18" i="512" s="1"/>
  <c r="F16" i="450"/>
  <c r="F18" i="450" s="1"/>
  <c r="H13" i="450"/>
  <c r="H16" i="450" s="1"/>
  <c r="H18" i="450" s="1"/>
  <c r="F18" i="513"/>
  <c r="F16" i="513"/>
  <c r="H18" i="512" l="1"/>
  <c r="G27" i="513"/>
  <c r="G29" i="513"/>
  <c r="H23" i="513" l="1"/>
  <c r="D16" i="449"/>
  <c r="I25" i="513" l="1"/>
  <c r="I22" i="513"/>
  <c r="G18" i="513"/>
  <c r="G16" i="513"/>
  <c r="H22" i="513"/>
  <c r="H25" i="513"/>
  <c r="J25" i="513"/>
  <c r="H26" i="513"/>
  <c r="I26" i="513"/>
  <c r="H24" i="513"/>
  <c r="I24" i="513"/>
  <c r="S14" i="513"/>
  <c r="T14" i="513" s="1"/>
  <c r="L18" i="513"/>
  <c r="L16" i="513"/>
  <c r="N16" i="513"/>
  <c r="N18" i="513"/>
  <c r="R26" i="513"/>
  <c r="L26" i="513"/>
  <c r="Q26" i="513"/>
  <c r="J26" i="513"/>
  <c r="M26" i="513"/>
  <c r="O26" i="513"/>
  <c r="P26" i="513"/>
  <c r="N26" i="513"/>
  <c r="K26" i="513"/>
  <c r="S15" i="513"/>
  <c r="T15" i="513" s="1"/>
  <c r="J18" i="513"/>
  <c r="J16" i="513"/>
  <c r="L25" i="513"/>
  <c r="N25" i="513"/>
  <c r="K25" i="513"/>
  <c r="Q25" i="513"/>
  <c r="P25" i="513"/>
  <c r="M25" i="513"/>
  <c r="R25" i="513"/>
  <c r="O25" i="513"/>
  <c r="P16" i="513"/>
  <c r="P18" i="513"/>
  <c r="K16" i="513"/>
  <c r="K18" i="513"/>
  <c r="Q16" i="513"/>
  <c r="Q18" i="513"/>
  <c r="M18" i="513"/>
  <c r="M16" i="513"/>
  <c r="I18" i="513"/>
  <c r="I16" i="513"/>
  <c r="L22" i="513"/>
  <c r="R22" i="513"/>
  <c r="N22" i="513"/>
  <c r="M22" i="513"/>
  <c r="J22" i="513"/>
  <c r="P22" i="513"/>
  <c r="S11" i="513"/>
  <c r="O22" i="513"/>
  <c r="K22" i="513"/>
  <c r="Q22" i="513"/>
  <c r="R18" i="513"/>
  <c r="R16" i="513"/>
  <c r="L24" i="513"/>
  <c r="N24" i="513"/>
  <c r="P24" i="513"/>
  <c r="K24" i="513"/>
  <c r="Q24" i="513"/>
  <c r="O24" i="513"/>
  <c r="M24" i="513"/>
  <c r="S13" i="513"/>
  <c r="T13" i="513" s="1"/>
  <c r="J24" i="513"/>
  <c r="R24" i="513"/>
  <c r="O16" i="513"/>
  <c r="O18" i="513"/>
  <c r="I23" i="513"/>
  <c r="M23" i="513"/>
  <c r="S12" i="513"/>
  <c r="T12" i="513" s="1"/>
  <c r="P23" i="513"/>
  <c r="Q23" i="513"/>
  <c r="K23" i="513"/>
  <c r="L23" i="513"/>
  <c r="O23" i="513"/>
  <c r="N23" i="513"/>
  <c r="R23" i="513"/>
  <c r="J23" i="513"/>
  <c r="H16" i="513"/>
  <c r="H18" i="513"/>
  <c r="E16" i="449"/>
  <c r="H29" i="513" l="1"/>
  <c r="H27" i="513"/>
  <c r="I27" i="513"/>
  <c r="I29" i="513"/>
  <c r="S23" i="513"/>
  <c r="K29" i="513"/>
  <c r="K27" i="513"/>
  <c r="J29" i="513"/>
  <c r="J27" i="513"/>
  <c r="L27" i="513"/>
  <c r="L29" i="513"/>
  <c r="S25" i="513"/>
  <c r="O27" i="513"/>
  <c r="O29" i="513"/>
  <c r="M29" i="513"/>
  <c r="M27" i="513"/>
  <c r="S16" i="513"/>
  <c r="S18" i="513"/>
  <c r="T11" i="513"/>
  <c r="N27" i="513"/>
  <c r="N29" i="513"/>
  <c r="S24" i="513"/>
  <c r="Q29" i="513"/>
  <c r="Q27" i="513"/>
  <c r="P27" i="513"/>
  <c r="P29" i="513"/>
  <c r="S22" i="513"/>
  <c r="R29" i="513"/>
  <c r="R27" i="513"/>
  <c r="S26" i="513"/>
  <c r="S27" i="513" l="1"/>
  <c r="S29" i="513"/>
  <c r="T18" i="513"/>
  <c r="T16" i="513"/>
  <c r="K16" i="449"/>
  <c r="F12" i="449" l="1"/>
  <c r="F16" i="449" s="1"/>
  <c r="G12" i="449"/>
  <c r="G16" i="449" s="1"/>
  <c r="I13" i="449" l="1"/>
  <c r="I16" i="449" s="1"/>
  <c r="J13" i="449"/>
  <c r="J16" i="449" s="1"/>
  <c r="E16" i="483" s="1"/>
  <c r="G16" i="483" l="1"/>
  <c r="E12" i="483"/>
  <c r="F16" i="483"/>
  <c r="E14" i="483" l="1"/>
  <c r="E15" i="483"/>
  <c r="F15" i="483" s="1"/>
  <c r="F14" i="483"/>
  <c r="M34" i="472"/>
  <c r="N34" i="472" s="1"/>
  <c r="E13" i="483"/>
  <c r="G13" i="483" s="1"/>
  <c r="G12" i="483"/>
  <c r="F12" i="483"/>
  <c r="K17" i="490"/>
  <c r="G20" i="474" s="1"/>
  <c r="M12" i="472" l="1"/>
  <c r="O34" i="472"/>
  <c r="K13" i="490"/>
  <c r="G12" i="474" s="1"/>
  <c r="K12" i="474" s="1"/>
  <c r="G21" i="473"/>
  <c r="F13" i="483"/>
  <c r="M15" i="472" l="1"/>
  <c r="N15" i="472" s="1"/>
  <c r="N12" i="472"/>
  <c r="E20" i="474"/>
  <c r="C21" i="473"/>
  <c r="H21" i="473" s="1"/>
  <c r="I21" i="473" s="1"/>
  <c r="M16" i="472"/>
  <c r="N16" i="472" s="1"/>
  <c r="M19" i="472"/>
  <c r="N19" i="472" s="1"/>
  <c r="O19" i="472" s="1"/>
  <c r="G15" i="483"/>
  <c r="G14" i="483"/>
  <c r="G13" i="473"/>
  <c r="I12" i="474"/>
  <c r="K14" i="490"/>
  <c r="N39" i="472" l="1"/>
  <c r="O39" i="472" s="1"/>
  <c r="K20" i="474"/>
  <c r="I20" i="474"/>
  <c r="O12" i="472"/>
  <c r="M23" i="472"/>
  <c r="N23" i="472" s="1"/>
  <c r="M22" i="472"/>
  <c r="N22" i="472" s="1"/>
  <c r="H13" i="473"/>
  <c r="I13" i="473" s="1"/>
  <c r="G15" i="473"/>
  <c r="H15" i="473" s="1"/>
  <c r="G14" i="474"/>
  <c r="K14" i="474" s="1"/>
  <c r="N17" i="472" l="1"/>
  <c r="O17" i="472" s="1"/>
  <c r="I14" i="474"/>
  <c r="I15" i="473"/>
  <c r="M20" i="472" l="1"/>
  <c r="K16" i="490"/>
  <c r="G19" i="473" s="1"/>
  <c r="H19" i="473" s="1"/>
  <c r="N20" i="472" l="1"/>
  <c r="O20" i="472" s="1"/>
  <c r="M28" i="472"/>
  <c r="N28" i="472" s="1"/>
  <c r="O28" i="472" s="1"/>
  <c r="M27" i="472"/>
  <c r="N27" i="472" s="1"/>
  <c r="O27" i="472" s="1"/>
  <c r="G18" i="474"/>
  <c r="K15" i="490"/>
  <c r="G17" i="473" s="1"/>
  <c r="H17" i="473" s="1"/>
  <c r="N25" i="472" l="1"/>
  <c r="O25" i="472" s="1"/>
  <c r="N32" i="472"/>
  <c r="O32" i="472" s="1"/>
  <c r="G16" i="474"/>
  <c r="I19" i="473"/>
  <c r="I18" i="474"/>
  <c r="K18" i="474"/>
  <c r="N40" i="472" l="1"/>
  <c r="O40" i="472" s="1"/>
  <c r="I17" i="473"/>
  <c r="K16" i="474"/>
  <c r="I16" i="474"/>
  <c r="L13" i="490" l="1"/>
  <c r="L14" i="490"/>
  <c r="L15" i="490"/>
  <c r="L16" i="490"/>
  <c r="L17" i="490"/>
  <c r="M15" i="490" l="1"/>
  <c r="N15" i="490"/>
  <c r="M13" i="490"/>
  <c r="N13" i="490"/>
  <c r="M16" i="490"/>
  <c r="N16" i="490"/>
  <c r="M17" i="490"/>
  <c r="N17" i="490"/>
  <c r="M14" i="490"/>
  <c r="N14" i="490"/>
  <c r="L18" i="490"/>
  <c r="L25" i="490" s="1"/>
  <c r="N25" i="490" s="1"/>
  <c r="M18" i="490" l="1"/>
  <c r="N47" i="472" l="1"/>
  <c r="O47" i="472" s="1"/>
</calcChain>
</file>

<file path=xl/sharedStrings.xml><?xml version="1.0" encoding="utf-8"?>
<sst xmlns="http://schemas.openxmlformats.org/spreadsheetml/2006/main" count="585" uniqueCount="261">
  <si>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</si>
  <si>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</si>
  <si>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</si>
  <si>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</si>
  <si>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</si>
  <si>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</si>
  <si>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</si>
  <si>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</si>
  <si>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</si>
  <si>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</si>
  <si>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</si>
  <si>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</si>
  <si>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</si>
  <si>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</si>
  <si>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</si>
  <si>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</si>
  <si>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</si>
  <si>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</si>
  <si>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</si>
  <si>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</si>
  <si>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</si>
  <si>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</si>
  <si>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</si>
  <si>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</si>
  <si>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</si>
  <si>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</si>
  <si>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</si>
  <si>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 xml:space="preserve"> AMORT</t>
  </si>
  <si>
    <t>ENDING</t>
  </si>
  <si>
    <t>ACCT NO</t>
  </si>
  <si>
    <t>BALANCE</t>
  </si>
  <si>
    <t>-</t>
  </si>
  <si>
    <t>RATE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</si>
  <si>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</si>
  <si>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</si>
  <si>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</si>
  <si>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</si>
  <si>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</si>
  <si>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</si>
  <si>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</si>
  <si>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</si>
  <si>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</si>
  <si>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</si>
  <si>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</si>
  <si>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</si>
  <si>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</si>
  <si>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</si>
  <si>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</si>
  <si>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</si>
  <si>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</si>
  <si>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</si>
  <si>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</si>
  <si>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</si>
  <si>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</si>
  <si>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</si>
  <si>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</si>
  <si>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</si>
  <si>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</si>
  <si>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</si>
  <si>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</si>
  <si>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</si>
  <si>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</si>
  <si>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</si>
  <si>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</si>
  <si>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</si>
  <si>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</si>
  <si>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</si>
  <si>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</si>
  <si>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</si>
  <si>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</si>
  <si>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</si>
  <si>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</si>
  <si>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</si>
  <si>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</si>
  <si>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</si>
  <si>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</si>
  <si>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</si>
  <si>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</si>
  <si>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</si>
  <si>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</si>
  <si>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</si>
  <si>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</si>
  <si>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</si>
  <si>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</si>
  <si>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</si>
  <si>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</si>
  <si>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</si>
  <si>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</si>
  <si>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</si>
  <si>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</si>
  <si>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</si>
  <si>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</si>
  <si>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</si>
  <si>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</si>
  <si>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</si>
  <si>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</si>
  <si>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</si>
  <si>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</si>
  <si>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</si>
  <si>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</si>
  <si>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</si>
  <si>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</si>
  <si>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</si>
  <si>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</si>
  <si>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</si>
  <si>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</si>
  <si>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</si>
  <si>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</si>
  <si>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</si>
  <si>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</si>
  <si>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</si>
  <si>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</si>
  <si>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</si>
  <si>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</si>
  <si>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</si>
  <si>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</si>
  <si>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</si>
  <si>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</si>
  <si>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</si>
  <si>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Washington Conservation Administration &amp; Program Delivery Fees</t>
  </si>
  <si>
    <t xml:space="preserve">Washington Residential Conservation Program </t>
  </si>
  <si>
    <t>Rolled Into</t>
  </si>
  <si>
    <t>CORE Conservation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</si>
  <si>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</si>
  <si>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</si>
  <si>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</si>
  <si>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</si>
  <si>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</si>
  <si>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</si>
  <si>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Consolidation of accounts related to core conservation.</t>
  </si>
  <si>
    <t>Customer
Class</t>
  </si>
  <si>
    <t>Interest &amp;</t>
  </si>
  <si>
    <t>Amort. Thru</t>
  </si>
  <si>
    <t>Proposed Amortization by Month</t>
  </si>
  <si>
    <t xml:space="preserve">TOTAL </t>
  </si>
  <si>
    <t>Conservation Program Deferrals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</si>
  <si>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</si>
  <si>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</si>
  <si>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</si>
  <si>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</si>
  <si>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</si>
  <si>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</si>
  <si>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</si>
  <si>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</si>
  <si>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</si>
  <si>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</si>
  <si>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</si>
  <si>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</si>
  <si>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</si>
  <si>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</si>
  <si>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</si>
  <si>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</si>
  <si>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</si>
  <si>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</si>
  <si>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</si>
  <si>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</si>
  <si>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</si>
  <si>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 xml:space="preserve">Commercial Conservation Program </t>
  </si>
  <si>
    <t>Low Income Weatherization Program</t>
  </si>
  <si>
    <t>Consolidated Technical Adjustments - Conservation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</si>
  <si>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</si>
  <si>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</si>
  <si>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</si>
  <si>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</si>
  <si>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</si>
  <si>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</si>
  <si>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</si>
  <si>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</si>
  <si>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</si>
  <si>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</si>
  <si>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</si>
  <si>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</si>
  <si>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</si>
  <si>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</si>
  <si>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</si>
  <si>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</si>
  <si>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Page 4 of 5</t>
  </si>
  <si>
    <t>11/01/2013 Rates</t>
  </si>
  <si>
    <t>Incremental R/S 596 Rate Change</t>
  </si>
  <si>
    <t>RATE ADDITION SCHEDULE NO. 596</t>
  </si>
  <si>
    <t>Conservation</t>
  </si>
  <si>
    <t>Reverse Prior Conservation Rate Adj.</t>
  </si>
  <si>
    <t>Page 5 of 5</t>
  </si>
  <si>
    <t>Page 3 of 5</t>
  </si>
  <si>
    <t>Page 2 of 5</t>
  </si>
  <si>
    <t>Page 1 of 5</t>
  </si>
  <si>
    <t>Conservation Related Temporary Rate Adj.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</si>
  <si>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</si>
  <si>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</si>
  <si>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</si>
  <si>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</si>
  <si>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</si>
  <si>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</si>
  <si>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</si>
  <si>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</si>
  <si>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</si>
  <si>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</si>
  <si>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</si>
  <si>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</si>
  <si>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</si>
  <si>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</si>
  <si>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</si>
  <si>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</si>
  <si>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</si>
  <si>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</si>
  <si>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</si>
  <si>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</si>
  <si>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</si>
  <si>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</si>
  <si>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</si>
  <si>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</si>
  <si>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</si>
  <si>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</si>
  <si>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</si>
  <si>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</si>
  <si>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</si>
  <si>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</si>
  <si>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CONSERVATION</t>
  </si>
  <si>
    <t>*The large variation among customers in the Industrial, Interruptible, and Noncore customer classes renders average consumption numbers meaningless, therefore only per-therm figures have been listed.</t>
  </si>
  <si>
    <t>EOM</t>
  </si>
  <si>
    <t>LM</t>
  </si>
  <si>
    <t>Posted R/S 596 Tariff Rate</t>
  </si>
  <si>
    <t>Percentage</t>
  </si>
  <si>
    <t>Annual and Monthly Interest Rate</t>
  </si>
  <si>
    <t>WASHINGTON 11/2017 AMORTIZATION OF DEFERRAL ACCOUNTS APPLICATION</t>
  </si>
  <si>
    <t>CASCADE NATURAL GAS CORPORATION</t>
  </si>
  <si>
    <t>EXHIBIT A</t>
  </si>
  <si>
    <t>Page</t>
  </si>
  <si>
    <t>CPA CALCULATION OF PER THERM RATES TO AMORTIZE DEFERRED ACCOUNTS</t>
  </si>
  <si>
    <t>CPA Exhibit A</t>
  </si>
  <si>
    <t>CPA AMOUNT OF CHANGE BY RATE SCHEDULE</t>
  </si>
  <si>
    <t>1</t>
  </si>
  <si>
    <t>CPA Calculation of Per Therm Rates to Amortize Deferred Accounts</t>
  </si>
  <si>
    <t>CPA Derivation of Proposed Rate Level Within</t>
  </si>
  <si>
    <t>CPA Amount of Change by Rate Schedule</t>
  </si>
  <si>
    <t>CPA Typical Monthly Therm Usuage and Cost by Class</t>
  </si>
  <si>
    <t>CPA DERIVATION OF PROPOSED RATE LEVEL WITHIN</t>
  </si>
  <si>
    <t>CPA TYPICAL MONTHLY THERM USAGE AND COST BY  CLASS</t>
  </si>
  <si>
    <t>CPA Proposed Typical Monthly Bill by Class</t>
  </si>
  <si>
    <t>TABLE OF CONTENTS</t>
  </si>
  <si>
    <t>Total</t>
  </si>
  <si>
    <t>FOR TWELVE MONTHS ENDED 7/31/2018</t>
  </si>
  <si>
    <t>ESTIMATED BALANCES FOR DEFERRED ACCOUNTS PERIOD ENDING: 10/31/2018</t>
  </si>
  <si>
    <t>Estimated Amortization Thru 10/31/2018 on Balances Currently Amortizing</t>
  </si>
  <si>
    <t>Forecasted</t>
  </si>
  <si>
    <t>BASED UPON THE  TWELVE MONTHS ENDED 7/31/2018</t>
  </si>
  <si>
    <t>11/01/2017 Rates</t>
  </si>
  <si>
    <t>Balance 7/31/18</t>
  </si>
  <si>
    <t>(Source:  WAC 480-90-233 Monthly Deferral Reporting for period ending 7/31/2018)</t>
  </si>
  <si>
    <t>Deferral Balances at 7/31/2018</t>
  </si>
  <si>
    <t>10/31/2018
Balance</t>
  </si>
  <si>
    <t>47WA.1823.20430</t>
  </si>
  <si>
    <t>47WA.1823.20431</t>
  </si>
  <si>
    <t>47WA.1823.20444</t>
  </si>
  <si>
    <t>47WA.1823.20449</t>
  </si>
  <si>
    <t>47WA.1823.20478</t>
  </si>
  <si>
    <t>Account Balance 7/31/2018</t>
  </si>
  <si>
    <t>Interest Assignments &amp; Amortization through 10/31/2018</t>
  </si>
  <si>
    <t>INTEREST CALCULATIONS FOR AMORTIZATION PERIOD 11/1/2018 TO 10/31/2019</t>
  </si>
  <si>
    <t>CNGC Advice W18-09-02</t>
  </si>
  <si>
    <t>(d) from TTA Exhibit A, Page 1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</si>
</sst>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0_);\(0\)"/>
    <numFmt numFmtId="203" formatCode="_(* #,##0.000_);_(* \(#,##0.000\);_(* &quot;-&quot;??_);_(@_)"/>
    <numFmt numFmtId="204" formatCode="#,##0.000000_);\(#,##0.000000\)"/>
    <numFmt numFmtId="205" formatCode="0.00000_);\(0.00000\)"/>
  </numFmts>
  <fonts count="9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8"/>
      <name val="Helv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498">
    <xf numFmtId="164" fontId="0" fillId="0" borderId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4" fontId="12" fillId="0" borderId="0"/>
    <xf numFmtId="164" fontId="12" fillId="0" borderId="0"/>
    <xf numFmtId="0" fontId="10" fillId="0" borderId="0"/>
    <xf numFmtId="170" fontId="15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9" fontId="10" fillId="0" borderId="0" applyFont="0" applyFill="0" applyBorder="0" applyAlignment="0" applyProtection="0"/>
    <xf numFmtId="0" fontId="25" fillId="5" borderId="17" applyNumberFormat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4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78" fontId="31" fillId="24" borderId="7" applyNumberFormat="0" applyBorder="0" applyAlignment="0">
      <alignment horizontal="centerContinuous" vertical="center"/>
      <protection hidden="1"/>
    </xf>
    <xf numFmtId="1" fontId="32" fillId="25" borderId="12" applyNumberFormat="0" applyBorder="0" applyAlignment="0">
      <alignment horizontal="center" vertical="top" wrapText="1"/>
      <protection hidden="1"/>
    </xf>
    <xf numFmtId="0" fontId="20" fillId="0" borderId="0">
      <alignment vertical="center"/>
    </xf>
    <xf numFmtId="0" fontId="33" fillId="0" borderId="25">
      <alignment horizontal="left" vertical="center"/>
    </xf>
    <xf numFmtId="179" fontId="34" fillId="0" borderId="0">
      <alignment horizontal="right" vertical="center"/>
    </xf>
    <xf numFmtId="180" fontId="20" fillId="0" borderId="0">
      <alignment horizontal="right" vertical="center"/>
    </xf>
    <xf numFmtId="180" fontId="33" fillId="0" borderId="0">
      <alignment horizontal="right" vertical="center"/>
    </xf>
    <xf numFmtId="181" fontId="20" fillId="0" borderId="0" applyFont="0" applyFill="0" applyBorder="0" applyAlignment="0" applyProtection="0">
      <alignment horizontal="right"/>
    </xf>
    <xf numFmtId="0" fontId="35" fillId="0" borderId="0">
      <alignment vertical="center"/>
    </xf>
    <xf numFmtId="0" fontId="36" fillId="26" borderId="26" applyNumberFormat="0" applyAlignment="0" applyProtection="0"/>
    <xf numFmtId="0" fontId="36" fillId="26" borderId="26" applyNumberFormat="0" applyAlignment="0" applyProtection="0"/>
    <xf numFmtId="0" fontId="36" fillId="26" borderId="26" applyNumberFormat="0" applyAlignment="0" applyProtection="0"/>
    <xf numFmtId="0" fontId="37" fillId="27" borderId="27" applyNumberFormat="0" applyAlignment="0" applyProtection="0"/>
    <xf numFmtId="0" fontId="37" fillId="27" borderId="27" applyNumberFormat="0" applyAlignment="0" applyProtection="0"/>
    <xf numFmtId="0" fontId="37" fillId="27" borderId="27" applyNumberFormat="0" applyAlignment="0" applyProtection="0"/>
    <xf numFmtId="1" fontId="38" fillId="0" borderId="28">
      <alignment vertical="top"/>
    </xf>
    <xf numFmtId="182" fontId="35" fillId="0" borderId="0" applyBorder="0">
      <alignment horizontal="right"/>
    </xf>
    <xf numFmtId="182" fontId="35" fillId="0" borderId="23" applyAlignment="0">
      <alignment horizontal="right"/>
    </xf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43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5" fontId="20" fillId="0" borderId="0"/>
    <xf numFmtId="186" fontId="41" fillId="0" borderId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188" fontId="11" fillId="0" borderId="0" applyFont="0" applyFill="0" applyBorder="0" applyAlignment="0" applyProtection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86" fontId="20" fillId="0" borderId="0"/>
    <xf numFmtId="189" fontId="44" fillId="29" borderId="0" applyBorder="0">
      <protection locked="0"/>
    </xf>
    <xf numFmtId="181" fontId="45" fillId="0" borderId="0">
      <alignment horizontal="right"/>
    </xf>
    <xf numFmtId="190" fontId="20" fillId="0" borderId="0" applyFill="0" applyBorder="0">
      <alignment horizontal="right"/>
    </xf>
    <xf numFmtId="49" fontId="20" fillId="0" borderId="0" applyFill="0" applyBorder="0"/>
    <xf numFmtId="0" fontId="46" fillId="0" borderId="0">
      <alignment vertical="center"/>
    </xf>
    <xf numFmtId="49" fontId="47" fillId="0" borderId="0" applyFill="0" applyBorder="0">
      <alignment horizontal="right" vertical="center"/>
    </xf>
    <xf numFmtId="0" fontId="48" fillId="0" borderId="0">
      <alignment horizontal="right"/>
    </xf>
    <xf numFmtId="180" fontId="49" fillId="0" borderId="0">
      <alignment horizontal="right" vertical="center"/>
    </xf>
    <xf numFmtId="180" fontId="45" fillId="0" borderId="0" applyFill="0" applyBorder="0">
      <alignment horizontal="right" vertical="center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25" borderId="0" applyNumberFormat="0" applyBorder="0" applyAlignment="0">
      <protection hidden="1"/>
    </xf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5" fontId="56" fillId="30" borderId="5" applyNumberFormat="0" applyFont="0" applyBorder="0" applyAlignment="0" applyProtection="0">
      <alignment horizontal="right"/>
    </xf>
    <xf numFmtId="0" fontId="57" fillId="11" borderId="26" applyNumberFormat="0" applyAlignment="0" applyProtection="0"/>
    <xf numFmtId="0" fontId="57" fillId="11" borderId="26" applyNumberFormat="0" applyAlignment="0" applyProtection="0"/>
    <xf numFmtId="0" fontId="57" fillId="11" borderId="26" applyNumberFormat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20" fillId="31" borderId="0">
      <alignment horizontal="center"/>
    </xf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193" fontId="61" fillId="0" borderId="0"/>
    <xf numFmtId="194" fontId="20" fillId="0" borderId="0"/>
    <xf numFmtId="195" fontId="20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3" borderId="33" applyNumberFormat="0" applyFont="0" applyAlignment="0" applyProtection="0"/>
    <xf numFmtId="0" fontId="11" fillId="33" borderId="33" applyNumberFormat="0" applyFont="0" applyAlignment="0" applyProtection="0"/>
    <xf numFmtId="0" fontId="11" fillId="33" borderId="33" applyNumberFormat="0" applyFont="0" applyAlignment="0" applyProtection="0"/>
    <xf numFmtId="0" fontId="11" fillId="33" borderId="33" applyNumberFormat="0" applyFont="0" applyAlignment="0" applyProtection="0"/>
    <xf numFmtId="0" fontId="64" fillId="26" borderId="34" applyNumberFormat="0" applyAlignment="0" applyProtection="0"/>
    <xf numFmtId="0" fontId="64" fillId="26" borderId="34" applyNumberFormat="0" applyAlignment="0" applyProtection="0"/>
    <xf numFmtId="0" fontId="64" fillId="26" borderId="3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9" fontId="65" fillId="30" borderId="0" applyBorder="0" applyAlignment="0">
      <protection hidden="1"/>
    </xf>
    <xf numFmtId="1" fontId="65" fillId="30" borderId="0">
      <alignment horizontal="center"/>
    </xf>
    <xf numFmtId="196" fontId="44" fillId="0" borderId="0"/>
    <xf numFmtId="193" fontId="66" fillId="30" borderId="0"/>
    <xf numFmtId="1" fontId="56" fillId="0" borderId="0" applyNumberFormat="0" applyFont="0" applyBorder="0" applyAlignment="0" applyProtection="0">
      <alignment horizontal="right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5" applyNumberFormat="0" applyProtection="0">
      <alignment horizontal="center"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22" fillId="34" borderId="36" applyNumberFormat="0" applyAlignment="0" applyProtection="0">
      <alignment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37" applyNumberFormat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7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198" fontId="11" fillId="0" borderId="0" applyFill="0" applyBorder="0" applyAlignment="0" applyProtection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67" fillId="0" borderId="0" applyNumberFormat="0" applyFill="0" applyBorder="0" applyAlignment="0" applyProtection="0">
      <protection locked="0"/>
    </xf>
    <xf numFmtId="199" fontId="68" fillId="0" borderId="0" applyNumberFormat="0" applyFill="0" applyBorder="0" applyAlignment="0" applyProtection="0">
      <alignment horizontal="right" vertical="center" wrapText="1"/>
    </xf>
    <xf numFmtId="0" fontId="11" fillId="0" borderId="0" applyNumberFormat="0" applyFill="0" applyBorder="0" applyAlignment="0" applyProtection="0">
      <protection locked="0"/>
    </xf>
    <xf numFmtId="0" fontId="69" fillId="0" borderId="0" applyNumberFormat="0" applyFill="0" applyBorder="0" applyAlignment="0" applyProtection="0"/>
    <xf numFmtId="200" fontId="70" fillId="0" borderId="0" applyNumberFormat="0" applyFill="0" applyBorder="0" applyAlignment="0" applyProtection="0">
      <alignment horizontal="right" vertical="center"/>
    </xf>
    <xf numFmtId="0" fontId="11" fillId="0" borderId="0" applyNumberFormat="0" applyFill="0" applyBorder="0" applyAlignment="0" applyProtection="0"/>
    <xf numFmtId="0" fontId="71" fillId="37" borderId="38"/>
    <xf numFmtId="0" fontId="71" fillId="0" borderId="0"/>
    <xf numFmtId="0" fontId="71" fillId="0" borderId="0"/>
    <xf numFmtId="0" fontId="71" fillId="0" borderId="0"/>
    <xf numFmtId="178" fontId="17" fillId="38" borderId="0"/>
    <xf numFmtId="196" fontId="72" fillId="0" borderId="0"/>
    <xf numFmtId="193" fontId="35" fillId="39" borderId="0"/>
    <xf numFmtId="186" fontId="73" fillId="0" borderId="0"/>
    <xf numFmtId="201" fontId="74" fillId="30" borderId="3" applyAlignment="0"/>
    <xf numFmtId="196" fontId="75" fillId="40" borderId="0" applyFont="0" applyBorder="0" applyAlignment="0">
      <alignment vertical="top" wrapText="1"/>
    </xf>
    <xf numFmtId="196" fontId="76" fillId="40" borderId="0" applyFont="0" applyAlignment="0">
      <alignment horizontal="justify" vertical="top" wrapText="1"/>
    </xf>
    <xf numFmtId="196" fontId="77" fillId="40" borderId="0">
      <alignment vertical="top" wrapText="1"/>
    </xf>
    <xf numFmtId="196" fontId="78" fillId="40" borderId="39" applyBorder="0">
      <alignment horizontal="right" vertical="top" wrapText="1"/>
    </xf>
    <xf numFmtId="0" fontId="79" fillId="0" borderId="0" applyNumberFormat="0" applyFill="0" applyBorder="0" applyAlignment="0" applyProtection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80" fillId="41" borderId="0" applyNumberFormat="0" applyBorder="0"/>
    <xf numFmtId="182" fontId="23" fillId="0" borderId="0"/>
    <xf numFmtId="0" fontId="81" fillId="0" borderId="40" applyNumberFormat="0" applyFill="0" applyAlignment="0" applyProtection="0"/>
    <xf numFmtId="0" fontId="81" fillId="0" borderId="40" applyNumberFormat="0" applyFill="0" applyAlignment="0" applyProtection="0"/>
    <xf numFmtId="0" fontId="81" fillId="0" borderId="40" applyNumberFormat="0" applyFill="0" applyAlignment="0" applyProtection="0"/>
    <xf numFmtId="182" fontId="35" fillId="0" borderId="41"/>
    <xf numFmtId="194" fontId="38" fillId="0" borderId="41" applyAlignment="0"/>
    <xf numFmtId="195" fontId="38" fillId="0" borderId="41" applyAlignment="0"/>
    <xf numFmtId="196" fontId="38" fillId="0" borderId="41" applyAlignment="0">
      <alignment horizontal="right"/>
    </xf>
    <xf numFmtId="178" fontId="65" fillId="30" borderId="12" applyBorder="0">
      <alignment horizontal="right" vertical="center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5" fontId="35" fillId="42" borderId="28" applyNumberFormat="0">
      <alignment horizontal="center" wrapText="1"/>
    </xf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>
      <alignment horizontal="right"/>
    </xf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83" fillId="0" borderId="0" applyNumberFormat="0" applyAlignment="0"/>
    <xf numFmtId="0" fontId="84" fillId="42" borderId="0" applyNumberFormat="0" applyAlignment="0"/>
    <xf numFmtId="49" fontId="22" fillId="42" borderId="0">
      <alignment horizontal="right"/>
    </xf>
    <xf numFmtId="175" fontId="35" fillId="42" borderId="28">
      <alignment horizontal="right" wrapText="1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85" fontId="74" fillId="30" borderId="7" applyNumberFormat="0" applyBorder="0" applyAlignment="0"/>
    <xf numFmtId="175" fontId="22" fillId="31" borderId="3" applyAlignment="0">
      <alignment horizontal="right"/>
    </xf>
    <xf numFmtId="175" fontId="22" fillId="39" borderId="3" applyAlignment="0">
      <alignment horizontal="left"/>
    </xf>
    <xf numFmtId="39" fontId="13" fillId="0" borderId="0"/>
    <xf numFmtId="43" fontId="24" fillId="0" borderId="0" applyFont="0" applyFill="0" applyBorder="0" applyAlignment="0" applyProtection="0"/>
    <xf numFmtId="0" fontId="85" fillId="0" borderId="0"/>
    <xf numFmtId="44" fontId="8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39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0" fontId="92" fillId="5" borderId="17" applyNumberFormat="0" applyAlignment="0" applyProtection="0"/>
    <xf numFmtId="0" fontId="9" fillId="43" borderId="42" applyNumberFormat="0" applyFont="0" applyAlignment="0" applyProtection="0"/>
    <xf numFmtId="39" fontId="13" fillId="0" borderId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4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5" fillId="5" borderId="17" applyNumberFormat="0" applyAlignment="0" applyProtection="0"/>
    <xf numFmtId="0" fontId="2" fillId="0" borderId="0"/>
    <xf numFmtId="164" fontId="14" fillId="0" borderId="0"/>
  </cellStyleXfs>
  <cellXfs count="622">
    <xf numFmtId="164" fontId="0" fillId="0" borderId="0" xfId="0"/>
    <xf numFmtId="168" fontId="26" fillId="0" borderId="0" xfId="1" applyNumberFormat="1" applyFont="1" applyFill="1" applyBorder="1"/>
    <xf numFmtId="164" fontId="26" fillId="0" borderId="0" xfId="0" applyFont="1" applyFill="1"/>
    <xf numFmtId="164" fontId="86" fillId="0" borderId="0" xfId="0" applyFont="1" applyFill="1" applyAlignment="1" applyProtection="1">
      <alignment horizontal="left"/>
    </xf>
    <xf numFmtId="37" fontId="26" fillId="0" borderId="0" xfId="0" applyNumberFormat="1" applyFont="1" applyFill="1" applyProtection="1"/>
    <xf numFmtId="164" fontId="26" fillId="0" borderId="0" xfId="5" applyFont="1" applyFill="1" applyBorder="1" applyAlignment="1" applyProtection="1">
      <alignment horizontal="center"/>
    </xf>
    <xf numFmtId="37" fontId="26" fillId="0" borderId="0" xfId="0" applyNumberFormat="1" applyFont="1" applyFill="1" applyBorder="1" applyProtection="1"/>
    <xf numFmtId="168" fontId="26" fillId="0" borderId="0" xfId="1" applyNumberFormat="1" applyFont="1" applyFill="1"/>
    <xf numFmtId="168" fontId="26" fillId="0" borderId="1" xfId="1" applyNumberFormat="1" applyFont="1" applyFill="1" applyBorder="1"/>
    <xf numFmtId="173" fontId="26" fillId="0" borderId="5" xfId="2" applyNumberFormat="1" applyFont="1" applyFill="1" applyBorder="1"/>
    <xf numFmtId="164" fontId="26" fillId="0" borderId="0" xfId="18" applyFont="1" applyFill="1" applyAlignment="1" applyProtection="1">
      <alignment horizontal="left"/>
    </xf>
    <xf numFmtId="174" fontId="26" fillId="0" borderId="0" xfId="18" applyNumberFormat="1" applyFont="1" applyFill="1"/>
    <xf numFmtId="164" fontId="26" fillId="0" borderId="0" xfId="18" applyFont="1" applyFill="1" applyAlignment="1">
      <alignment horizontal="centerContinuous"/>
    </xf>
    <xf numFmtId="164" fontId="26" fillId="0" borderId="0" xfId="18" quotePrefix="1" applyFont="1" applyFill="1" applyAlignment="1">
      <alignment horizontal="centerContinuous"/>
    </xf>
    <xf numFmtId="164" fontId="26" fillId="0" borderId="2" xfId="18" applyFont="1" applyFill="1" applyBorder="1"/>
    <xf numFmtId="164" fontId="26" fillId="0" borderId="16" xfId="18" applyFont="1" applyFill="1" applyBorder="1"/>
    <xf numFmtId="164" fontId="26" fillId="0" borderId="2" xfId="18" applyFont="1" applyFill="1" applyBorder="1" applyAlignment="1" applyProtection="1">
      <alignment horizontal="center"/>
    </xf>
    <xf numFmtId="174" fontId="26" fillId="0" borderId="16" xfId="18" applyNumberFormat="1" applyFont="1" applyFill="1" applyBorder="1" applyAlignment="1">
      <alignment horizontal="centerContinuous"/>
    </xf>
    <xf numFmtId="164" fontId="26" fillId="0" borderId="0" xfId="18" applyFont="1" applyFill="1" applyBorder="1"/>
    <xf numFmtId="164" fontId="26" fillId="0" borderId="9" xfId="18" quotePrefix="1" applyFont="1" applyFill="1" applyBorder="1"/>
    <xf numFmtId="164" fontId="26" fillId="0" borderId="9" xfId="18" applyFont="1" applyFill="1" applyBorder="1" applyAlignment="1" applyProtection="1">
      <alignment horizontal="center"/>
    </xf>
    <xf numFmtId="164" fontId="26" fillId="0" borderId="0" xfId="18" applyFont="1" applyFill="1" applyBorder="1" applyAlignment="1" applyProtection="1">
      <alignment horizontal="center"/>
    </xf>
    <xf numFmtId="164" fontId="26" fillId="0" borderId="9" xfId="18" applyFont="1" applyFill="1" applyBorder="1"/>
    <xf numFmtId="174" fontId="26" fillId="0" borderId="9" xfId="18" applyNumberFormat="1" applyFont="1" applyFill="1" applyBorder="1" applyAlignment="1">
      <alignment horizontal="centerContinuous"/>
    </xf>
    <xf numFmtId="164" fontId="26" fillId="0" borderId="9" xfId="18" applyFont="1" applyFill="1" applyBorder="1" applyAlignment="1">
      <alignment horizontal="centerContinuous"/>
    </xf>
    <xf numFmtId="164" fontId="26" fillId="0" borderId="0" xfId="18" applyFont="1" applyFill="1" applyBorder="1" applyAlignment="1" applyProtection="1">
      <alignment horizontal="centerContinuous"/>
    </xf>
    <xf numFmtId="174" fontId="26" fillId="0" borderId="9" xfId="18" applyNumberFormat="1" applyFont="1" applyFill="1" applyBorder="1" applyAlignment="1" applyProtection="1">
      <alignment horizontal="center"/>
    </xf>
    <xf numFmtId="164" fontId="86" fillId="0" borderId="3" xfId="18" applyFont="1" applyFill="1" applyBorder="1" applyAlignment="1" applyProtection="1">
      <alignment horizontal="left"/>
    </xf>
    <xf numFmtId="164" fontId="26" fillId="0" borderId="3" xfId="18" applyFont="1" applyFill="1" applyBorder="1"/>
    <xf numFmtId="37" fontId="26" fillId="0" borderId="3" xfId="18" applyNumberFormat="1" applyFont="1" applyFill="1" applyBorder="1" applyProtection="1"/>
    <xf numFmtId="174" fontId="26" fillId="0" borderId="3" xfId="18" applyNumberFormat="1" applyFont="1" applyFill="1" applyBorder="1"/>
    <xf numFmtId="164" fontId="26" fillId="0" borderId="8" xfId="18" applyFont="1" applyFill="1" applyBorder="1"/>
    <xf numFmtId="164" fontId="26" fillId="0" borderId="0" xfId="18" applyFont="1" applyFill="1" applyBorder="1" applyAlignment="1" applyProtection="1">
      <alignment horizontal="left"/>
    </xf>
    <xf numFmtId="164" fontId="26" fillId="0" borderId="9" xfId="18" quotePrefix="1" applyFont="1" applyFill="1" applyBorder="1" applyAlignment="1">
      <alignment horizontal="left"/>
    </xf>
    <xf numFmtId="172" fontId="26" fillId="0" borderId="9" xfId="2" applyNumberFormat="1" applyFont="1" applyFill="1" applyBorder="1" applyProtection="1"/>
    <xf numFmtId="164" fontId="26" fillId="0" borderId="0" xfId="0" applyFont="1"/>
    <xf numFmtId="164" fontId="87" fillId="0" borderId="0" xfId="0" applyFont="1" applyFill="1" applyAlignment="1" applyProtection="1">
      <alignment horizontal="center"/>
    </xf>
    <xf numFmtId="164" fontId="87" fillId="0" borderId="0" xfId="0" applyFont="1" applyFill="1" applyAlignment="1">
      <alignment horizontal="center"/>
    </xf>
    <xf numFmtId="17" fontId="26" fillId="0" borderId="0" xfId="0" quotePrefix="1" applyNumberFormat="1" applyFont="1" applyFill="1" applyBorder="1" applyAlignment="1" applyProtection="1">
      <alignment horizontal="left"/>
    </xf>
    <xf numFmtId="164" fontId="26" fillId="0" borderId="0" xfId="0" applyFont="1" applyFill="1" applyBorder="1" applyAlignment="1"/>
    <xf numFmtId="164" fontId="26" fillId="0" borderId="0" xfId="0" applyFont="1" applyFill="1" applyBorder="1" applyAlignment="1">
      <alignment horizontal="right"/>
    </xf>
    <xf numFmtId="164" fontId="26" fillId="0" borderId="0" xfId="0" applyFont="1" applyFill="1" applyBorder="1" applyAlignment="1" applyProtection="1">
      <alignment horizontal="right"/>
    </xf>
    <xf numFmtId="17" fontId="26" fillId="0" borderId="0" xfId="0" applyNumberFormat="1" applyFont="1" applyFill="1" applyAlignment="1" applyProtection="1">
      <alignment horizontal="center"/>
    </xf>
    <xf numFmtId="164" fontId="26" fillId="0" borderId="0" xfId="0" applyFont="1" applyFill="1" applyAlignment="1" applyProtection="1">
      <alignment horizontal="fill"/>
    </xf>
    <xf numFmtId="173" fontId="26" fillId="0" borderId="0" xfId="2" applyNumberFormat="1" applyFont="1" applyFill="1"/>
    <xf numFmtId="17" fontId="26" fillId="0" borderId="0" xfId="1" applyNumberFormat="1" applyFont="1" applyFill="1" applyBorder="1"/>
    <xf numFmtId="10" fontId="26" fillId="0" borderId="0" xfId="12" applyNumberFormat="1" applyFont="1" applyFill="1" applyBorder="1" applyProtection="1"/>
    <xf numFmtId="164" fontId="26" fillId="0" borderId="0" xfId="4" applyFont="1" applyFill="1" applyAlignment="1">
      <alignment horizontal="centerContinuous"/>
    </xf>
    <xf numFmtId="164" fontId="26" fillId="0" borderId="0" xfId="4" applyFont="1" applyFill="1"/>
    <xf numFmtId="164" fontId="26" fillId="0" borderId="5" xfId="4" applyFont="1" applyFill="1" applyBorder="1" applyAlignment="1" applyProtection="1">
      <alignment horizontal="center"/>
    </xf>
    <xf numFmtId="164" fontId="26" fillId="0" borderId="0" xfId="4" applyFont="1" applyFill="1" applyBorder="1" applyAlignment="1" applyProtection="1">
      <alignment horizontal="center"/>
    </xf>
    <xf numFmtId="164" fontId="26" fillId="0" borderId="9" xfId="4" applyFont="1" applyFill="1" applyBorder="1"/>
    <xf numFmtId="164" fontId="26" fillId="0" borderId="9" xfId="4" applyFont="1" applyFill="1" applyBorder="1" applyAlignment="1" applyProtection="1">
      <alignment horizontal="center"/>
    </xf>
    <xf numFmtId="37" fontId="26" fillId="0" borderId="9" xfId="4" applyNumberFormat="1" applyFont="1" applyFill="1" applyBorder="1" applyProtection="1"/>
    <xf numFmtId="10" fontId="26" fillId="0" borderId="9" xfId="12" applyNumberFormat="1" applyFont="1" applyFill="1" applyBorder="1" applyProtection="1"/>
    <xf numFmtId="164" fontId="26" fillId="0" borderId="0" xfId="4" applyFont="1" applyFill="1" applyBorder="1"/>
    <xf numFmtId="37" fontId="26" fillId="0" borderId="0" xfId="4" applyNumberFormat="1" applyFont="1" applyFill="1" applyProtection="1"/>
    <xf numFmtId="164" fontId="26" fillId="0" borderId="0" xfId="4" applyFont="1" applyFill="1" applyAlignment="1" applyProtection="1">
      <alignment horizontal="left"/>
    </xf>
    <xf numFmtId="164" fontId="26" fillId="0" borderId="0" xfId="4" quotePrefix="1" applyFont="1" applyFill="1" applyAlignment="1" applyProtection="1">
      <alignment horizontal="left"/>
    </xf>
    <xf numFmtId="164" fontId="26" fillId="0" borderId="0" xfId="4" quotePrefix="1" applyFont="1" applyFill="1" applyAlignment="1">
      <alignment horizontal="left"/>
    </xf>
    <xf numFmtId="164" fontId="26" fillId="0" borderId="0" xfId="4" quotePrefix="1" applyFont="1" applyFill="1" applyAlignment="1" applyProtection="1">
      <alignment horizontal="center"/>
    </xf>
    <xf numFmtId="164" fontId="26" fillId="0" borderId="0" xfId="4" quotePrefix="1" applyFont="1" applyFill="1" applyAlignment="1">
      <alignment horizontal="center"/>
    </xf>
    <xf numFmtId="0" fontId="26" fillId="0" borderId="0" xfId="6" applyFont="1" applyFill="1" applyBorder="1" applyAlignment="1" applyProtection="1">
      <alignment horizontal="center"/>
    </xf>
    <xf numFmtId="164" fontId="26" fillId="0" borderId="0" xfId="4" applyFont="1" applyFill="1" applyAlignment="1">
      <alignment horizontal="center"/>
    </xf>
    <xf numFmtId="164" fontId="86" fillId="0" borderId="0" xfId="4" applyFont="1" applyFill="1" applyBorder="1"/>
    <xf numFmtId="164" fontId="90" fillId="0" borderId="0" xfId="4" applyFont="1" applyFill="1" applyAlignment="1" applyProtection="1">
      <alignment horizontal="left"/>
    </xf>
    <xf numFmtId="164" fontId="90" fillId="0" borderId="0" xfId="4" quotePrefix="1" applyFont="1" applyFill="1" applyAlignment="1" applyProtection="1">
      <alignment horizontal="left"/>
    </xf>
    <xf numFmtId="164" fontId="26" fillId="0" borderId="0" xfId="4" applyFont="1" applyFill="1" applyBorder="1" applyAlignment="1" applyProtection="1">
      <alignment horizontal="left" indent="1"/>
    </xf>
    <xf numFmtId="164" fontId="86" fillId="0" borderId="8" xfId="18" applyFont="1" applyFill="1" applyBorder="1"/>
    <xf numFmtId="172" fontId="86" fillId="0" borderId="10" xfId="2" applyNumberFormat="1" applyFont="1" applyFill="1" applyBorder="1" applyProtection="1"/>
    <xf numFmtId="164" fontId="86" fillId="0" borderId="0" xfId="18" applyFont="1" applyFill="1"/>
    <xf numFmtId="168" fontId="86" fillId="0" borderId="0" xfId="1" applyNumberFormat="1" applyFont="1" applyFill="1" applyBorder="1"/>
    <xf numFmtId="164" fontId="86" fillId="0" borderId="3" xfId="18" applyFont="1" applyFill="1" applyBorder="1"/>
    <xf numFmtId="168" fontId="26" fillId="0" borderId="0" xfId="1" applyNumberFormat="1" applyFont="1" applyFill="1" applyBorder="1" applyProtection="1"/>
    <xf numFmtId="37" fontId="86" fillId="0" borderId="9" xfId="18" applyNumberFormat="1" applyFont="1" applyFill="1" applyBorder="1" applyProtection="1"/>
    <xf numFmtId="164" fontId="26" fillId="0" borderId="4" xfId="18" applyFont="1" applyFill="1" applyBorder="1" applyAlignment="1" applyProtection="1">
      <alignment horizontal="center"/>
    </xf>
    <xf numFmtId="164" fontId="26" fillId="0" borderId="5" xfId="18" applyFont="1" applyFill="1" applyBorder="1" applyAlignment="1" applyProtection="1">
      <alignment horizontal="center"/>
    </xf>
    <xf numFmtId="164" fontId="26" fillId="0" borderId="6" xfId="18" applyFont="1" applyFill="1" applyBorder="1" applyAlignment="1" applyProtection="1">
      <alignment horizontal="center"/>
    </xf>
    <xf numFmtId="164" fontId="26" fillId="0" borderId="0" xfId="18" applyFont="1" applyFill="1" applyAlignment="1">
      <alignment horizontal="center"/>
    </xf>
    <xf numFmtId="164" fontId="26" fillId="0" borderId="4" xfId="18" applyFont="1" applyFill="1" applyBorder="1" applyAlignment="1">
      <alignment horizontal="center"/>
    </xf>
    <xf numFmtId="164" fontId="26" fillId="0" borderId="5" xfId="18" applyFont="1" applyFill="1" applyBorder="1" applyAlignment="1">
      <alignment horizontal="center"/>
    </xf>
    <xf numFmtId="164" fontId="26" fillId="0" borderId="7" xfId="18" applyFont="1" applyFill="1" applyBorder="1" applyAlignment="1">
      <alignment horizontal="center"/>
    </xf>
    <xf numFmtId="164" fontId="26" fillId="0" borderId="9" xfId="18" applyFont="1" applyFill="1" applyBorder="1" applyAlignment="1">
      <alignment horizontal="center"/>
    </xf>
    <xf numFmtId="164" fontId="26" fillId="0" borderId="0" xfId="18" applyFont="1" applyFill="1" applyAlignment="1" applyProtection="1">
      <alignment horizontal="right"/>
    </xf>
    <xf numFmtId="164" fontId="26" fillId="0" borderId="0" xfId="18" quotePrefix="1" applyFont="1" applyFill="1" applyAlignment="1">
      <alignment horizontal="right"/>
    </xf>
    <xf numFmtId="10" fontId="86" fillId="0" borderId="8" xfId="12" applyNumberFormat="1" applyFont="1" applyFill="1" applyBorder="1" applyProtection="1"/>
    <xf numFmtId="10" fontId="86" fillId="0" borderId="0" xfId="12" applyNumberFormat="1" applyFont="1" applyFill="1"/>
    <xf numFmtId="168" fontId="26" fillId="0" borderId="0" xfId="1" applyNumberFormat="1" applyFont="1" applyFill="1" applyProtection="1"/>
    <xf numFmtId="168" fontId="86" fillId="0" borderId="0" xfId="1" applyNumberFormat="1" applyFont="1" applyFill="1"/>
    <xf numFmtId="164" fontId="89" fillId="0" borderId="0" xfId="0" applyFont="1" applyFill="1" applyAlignment="1" applyProtection="1">
      <alignment horizontal="left"/>
    </xf>
    <xf numFmtId="164" fontId="89" fillId="0" borderId="0" xfId="0" applyFont="1" applyFill="1" applyAlignment="1">
      <alignment horizontal="center"/>
    </xf>
    <xf numFmtId="164" fontId="87" fillId="0" borderId="0" xfId="0" applyFont="1" applyFill="1"/>
    <xf numFmtId="164" fontId="86" fillId="0" borderId="1" xfId="0" applyFont="1" applyFill="1" applyBorder="1" applyAlignment="1">
      <alignment horizontal="center"/>
    </xf>
    <xf numFmtId="164" fontId="26" fillId="0" borderId="0" xfId="4" applyFont="1" applyFill="1" applyAlignment="1" applyProtection="1">
      <alignment horizontal="center"/>
    </xf>
    <xf numFmtId="10" fontId="26" fillId="0" borderId="5" xfId="1" applyNumberFormat="1" applyFont="1" applyFill="1" applyBorder="1" applyProtection="1"/>
    <xf numFmtId="164" fontId="86" fillId="0" borderId="0" xfId="4" applyFont="1" applyFill="1" applyBorder="1" applyAlignment="1">
      <alignment horizontal="center"/>
    </xf>
    <xf numFmtId="164" fontId="86" fillId="0" borderId="1" xfId="4" applyFont="1" applyFill="1" applyBorder="1" applyAlignment="1">
      <alignment horizontal="center"/>
    </xf>
    <xf numFmtId="173" fontId="26" fillId="0" borderId="0" xfId="3" applyNumberFormat="1" applyFont="1" applyFill="1" applyBorder="1"/>
    <xf numFmtId="173" fontId="26" fillId="0" borderId="5" xfId="3" applyNumberFormat="1" applyFont="1" applyFill="1" applyBorder="1"/>
    <xf numFmtId="173" fontId="26" fillId="0" borderId="0" xfId="2" applyNumberFormat="1" applyFont="1" applyFill="1" applyBorder="1"/>
    <xf numFmtId="44" fontId="26" fillId="0" borderId="0" xfId="2" applyFont="1" applyFill="1" applyProtection="1"/>
    <xf numFmtId="37" fontId="86" fillId="0" borderId="0" xfId="0" applyNumberFormat="1" applyFont="1" applyFill="1" applyBorder="1" applyAlignment="1" applyProtection="1">
      <alignment horizontal="center"/>
    </xf>
    <xf numFmtId="44" fontId="26" fillId="0" borderId="0" xfId="2" applyFont="1" applyFill="1"/>
    <xf numFmtId="44" fontId="86" fillId="0" borderId="14" xfId="2" applyFont="1" applyFill="1" applyBorder="1" applyProtection="1"/>
    <xf numFmtId="164" fontId="90" fillId="0" borderId="0" xfId="18" quotePrefix="1" applyFont="1" applyFill="1" applyAlignment="1">
      <alignment horizontal="left"/>
    </xf>
    <xf numFmtId="166" fontId="26" fillId="0" borderId="17" xfId="13" applyNumberFormat="1" applyFont="1" applyFill="1"/>
    <xf numFmtId="173" fontId="26" fillId="0" borderId="9" xfId="2" applyNumberFormat="1" applyFont="1" applyFill="1" applyBorder="1" applyProtection="1"/>
    <xf numFmtId="37" fontId="26" fillId="0" borderId="9" xfId="18" applyNumberFormat="1" applyFont="1" applyFill="1" applyBorder="1" applyProtection="1"/>
    <xf numFmtId="173" fontId="86" fillId="0" borderId="10" xfId="2" applyNumberFormat="1" applyFont="1" applyFill="1" applyBorder="1" applyProtection="1"/>
    <xf numFmtId="37" fontId="86" fillId="0" borderId="9" xfId="4" applyNumberFormat="1" applyFont="1" applyFill="1" applyBorder="1" applyProtection="1"/>
    <xf numFmtId="174" fontId="26" fillId="0" borderId="6" xfId="4" applyNumberFormat="1" applyFont="1" applyFill="1" applyBorder="1" applyProtection="1"/>
    <xf numFmtId="39" fontId="26" fillId="0" borderId="0" xfId="4" applyNumberFormat="1" applyFont="1" applyFill="1" applyBorder="1" applyProtection="1"/>
    <xf numFmtId="44" fontId="86" fillId="0" borderId="14" xfId="2" applyFont="1" applyFill="1" applyBorder="1"/>
    <xf numFmtId="164" fontId="26" fillId="0" borderId="0" xfId="4" quotePrefix="1" applyFont="1" applyFill="1" applyAlignment="1">
      <alignment horizontal="right"/>
    </xf>
    <xf numFmtId="164" fontId="26" fillId="0" borderId="11" xfId="4" applyFont="1" applyFill="1" applyBorder="1" applyAlignment="1" applyProtection="1">
      <alignment horizontal="left"/>
    </xf>
    <xf numFmtId="164" fontId="26" fillId="0" borderId="9" xfId="4" applyFont="1" applyFill="1" applyBorder="1" applyAlignment="1">
      <alignment horizontal="center"/>
    </xf>
    <xf numFmtId="14" fontId="86" fillId="0" borderId="1" xfId="0" applyNumberFormat="1" applyFont="1" applyFill="1" applyBorder="1" applyAlignment="1">
      <alignment horizontal="center"/>
    </xf>
    <xf numFmtId="164" fontId="26" fillId="0" borderId="1" xfId="0" applyFont="1" applyFill="1" applyBorder="1" applyAlignment="1">
      <alignment horizontal="center" vertical="center" wrapText="1"/>
    </xf>
    <xf numFmtId="164" fontId="26" fillId="0" borderId="1" xfId="0" quotePrefix="1" applyFont="1" applyFill="1" applyBorder="1" applyAlignment="1">
      <alignment horizontal="center" wrapText="1"/>
    </xf>
    <xf numFmtId="164" fontId="26" fillId="0" borderId="1" xfId="0" applyFont="1" applyFill="1" applyBorder="1" applyAlignment="1">
      <alignment horizontal="center" wrapText="1"/>
    </xf>
    <xf numFmtId="164" fontId="86" fillId="0" borderId="0" xfId="0" applyFont="1" applyFill="1" applyAlignment="1">
      <alignment horizontal="right"/>
    </xf>
    <xf numFmtId="0" fontId="26" fillId="0" borderId="6" xfId="3" applyFont="1" applyFill="1" applyBorder="1"/>
    <xf numFmtId="0" fontId="26" fillId="0" borderId="3" xfId="3" applyFont="1" applyFill="1" applyBorder="1"/>
    <xf numFmtId="164" fontId="86" fillId="0" borderId="0" xfId="4" applyFont="1" applyFill="1" applyAlignment="1" applyProtection="1">
      <alignment horizontal="centerContinuous"/>
    </xf>
    <xf numFmtId="164" fontId="26" fillId="0" borderId="0" xfId="4" applyFont="1" applyFill="1" applyAlignment="1" applyProtection="1">
      <alignment horizontal="right"/>
    </xf>
    <xf numFmtId="164" fontId="86" fillId="0" borderId="0" xfId="4" applyFont="1" applyFill="1" applyAlignment="1" applyProtection="1"/>
    <xf numFmtId="164" fontId="26" fillId="0" borderId="0" xfId="4" applyFont="1" applyFill="1" applyAlignment="1" applyProtection="1">
      <alignment horizontal="centerContinuous"/>
    </xf>
    <xf numFmtId="164" fontId="26" fillId="0" borderId="1" xfId="4" applyFont="1" applyFill="1" applyBorder="1" applyAlignment="1">
      <alignment horizontal="center"/>
    </xf>
    <xf numFmtId="164" fontId="26" fillId="0" borderId="1" xfId="4" applyFont="1" applyFill="1" applyBorder="1" applyAlignment="1" applyProtection="1">
      <alignment horizontal="center"/>
    </xf>
    <xf numFmtId="173" fontId="26" fillId="0" borderId="0" xfId="2" applyNumberFormat="1" applyFont="1" applyFill="1" applyProtection="1"/>
    <xf numFmtId="10" fontId="26" fillId="0" borderId="0" xfId="12" applyNumberFormat="1" applyFont="1" applyFill="1" applyProtection="1"/>
    <xf numFmtId="175" fontId="26" fillId="0" borderId="0" xfId="4" applyNumberFormat="1" applyFont="1" applyFill="1" applyProtection="1"/>
    <xf numFmtId="10" fontId="26" fillId="0" borderId="0" xfId="4" applyNumberFormat="1" applyFont="1" applyFill="1" applyProtection="1"/>
    <xf numFmtId="5" fontId="26" fillId="0" borderId="0" xfId="4" applyNumberFormat="1" applyFont="1" applyFill="1" applyProtection="1"/>
    <xf numFmtId="165" fontId="26" fillId="0" borderId="0" xfId="4" applyNumberFormat="1" applyFont="1" applyFill="1" applyProtection="1"/>
    <xf numFmtId="37" fontId="26" fillId="0" borderId="0" xfId="4" applyNumberFormat="1" applyFont="1" applyFill="1" applyAlignment="1" applyProtection="1">
      <alignment horizontal="right"/>
    </xf>
    <xf numFmtId="164" fontId="26" fillId="0" borderId="0" xfId="4" applyFont="1" applyFill="1" applyAlignment="1">
      <alignment horizontal="left"/>
    </xf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68" fontId="26" fillId="0" borderId="5" xfId="1" applyNumberFormat="1" applyFont="1" applyFill="1" applyBorder="1"/>
    <xf numFmtId="164" fontId="26" fillId="0" borderId="4" xfId="4" applyFont="1" applyFill="1" applyBorder="1" applyAlignment="1">
      <alignment horizontal="center"/>
    </xf>
    <xf numFmtId="164" fontId="26" fillId="0" borderId="2" xfId="4" applyFont="1" applyFill="1" applyBorder="1"/>
    <xf numFmtId="164" fontId="26" fillId="0" borderId="4" xfId="4" applyFont="1" applyFill="1" applyBorder="1" applyAlignment="1" applyProtection="1">
      <alignment horizontal="center"/>
    </xf>
    <xf numFmtId="164" fontId="26" fillId="0" borderId="4" xfId="4" applyFont="1" applyFill="1" applyBorder="1"/>
    <xf numFmtId="174" fontId="26" fillId="0" borderId="4" xfId="4" applyNumberFormat="1" applyFont="1" applyFill="1" applyBorder="1" applyAlignment="1">
      <alignment horizontal="centerContinuous"/>
    </xf>
    <xf numFmtId="174" fontId="26" fillId="0" borderId="5" xfId="4" applyNumberFormat="1" applyFont="1" applyFill="1" applyBorder="1" applyAlignment="1" applyProtection="1">
      <alignment horizontal="center"/>
    </xf>
    <xf numFmtId="164" fontId="26" fillId="0" borderId="5" xfId="4" applyFont="1" applyFill="1" applyBorder="1" applyAlignment="1">
      <alignment horizontal="center"/>
    </xf>
    <xf numFmtId="164" fontId="26" fillId="0" borderId="6" xfId="4" applyFont="1" applyFill="1" applyBorder="1" applyAlignment="1" applyProtection="1">
      <alignment horizontal="center"/>
    </xf>
    <xf numFmtId="174" fontId="26" fillId="0" borderId="6" xfId="4" applyNumberFormat="1" applyFont="1" applyFill="1" applyBorder="1" applyAlignment="1" applyProtection="1">
      <alignment horizontal="center"/>
    </xf>
    <xf numFmtId="164" fontId="26" fillId="0" borderId="3" xfId="4" applyFont="1" applyFill="1" applyBorder="1" applyAlignment="1">
      <alignment horizontal="center"/>
    </xf>
    <xf numFmtId="164" fontId="86" fillId="0" borderId="3" xfId="4" applyFont="1" applyFill="1" applyBorder="1" applyAlignment="1" applyProtection="1">
      <alignment horizontal="left"/>
    </xf>
    <xf numFmtId="164" fontId="26" fillId="0" borderId="3" xfId="4" applyFont="1" applyFill="1" applyBorder="1"/>
    <xf numFmtId="174" fontId="26" fillId="0" borderId="3" xfId="4" applyNumberFormat="1" applyFont="1" applyFill="1" applyBorder="1"/>
    <xf numFmtId="164" fontId="26" fillId="0" borderId="16" xfId="4" applyFont="1" applyFill="1" applyBorder="1"/>
    <xf numFmtId="164" fontId="26" fillId="0" borderId="16" xfId="4" applyFont="1" applyFill="1" applyBorder="1" applyAlignment="1">
      <alignment horizontal="center"/>
    </xf>
    <xf numFmtId="164" fontId="26" fillId="0" borderId="12" xfId="4" applyFont="1" applyFill="1" applyBorder="1" applyAlignment="1" applyProtection="1">
      <alignment horizontal="left" indent="1"/>
    </xf>
    <xf numFmtId="37" fontId="26" fillId="0" borderId="5" xfId="4" applyNumberFormat="1" applyFont="1" applyFill="1" applyBorder="1" applyProtection="1"/>
    <xf numFmtId="37" fontId="26" fillId="0" borderId="0" xfId="4" applyNumberFormat="1" applyFont="1" applyFill="1" applyBorder="1" applyProtection="1"/>
    <xf numFmtId="164" fontId="26" fillId="0" borderId="13" xfId="4" applyFont="1" applyFill="1" applyBorder="1"/>
    <xf numFmtId="164" fontId="26" fillId="0" borderId="13" xfId="4" applyFont="1" applyFill="1" applyBorder="1" applyAlignment="1">
      <alignment horizontal="center"/>
    </xf>
    <xf numFmtId="164" fontId="86" fillId="0" borderId="3" xfId="4" applyFont="1" applyFill="1" applyBorder="1" applyAlignment="1" applyProtection="1">
      <alignment horizontal="left" indent="1"/>
    </xf>
    <xf numFmtId="164" fontId="86" fillId="0" borderId="8" xfId="4" applyFont="1" applyFill="1" applyBorder="1"/>
    <xf numFmtId="164" fontId="86" fillId="0" borderId="8" xfId="4" applyFont="1" applyFill="1" applyBorder="1" applyAlignment="1">
      <alignment horizontal="center"/>
    </xf>
    <xf numFmtId="37" fontId="86" fillId="0" borderId="10" xfId="4" applyNumberFormat="1" applyFont="1" applyFill="1" applyBorder="1" applyProtection="1"/>
    <xf numFmtId="37" fontId="86" fillId="0" borderId="0" xfId="4" applyNumberFormat="1" applyFont="1" applyFill="1" applyBorder="1" applyProtection="1"/>
    <xf numFmtId="174" fontId="86" fillId="0" borderId="10" xfId="4" applyNumberFormat="1" applyFont="1" applyFill="1" applyBorder="1" applyProtection="1"/>
    <xf numFmtId="37" fontId="86" fillId="0" borderId="8" xfId="4" applyNumberFormat="1" applyFont="1" applyFill="1" applyBorder="1" applyProtection="1"/>
    <xf numFmtId="10" fontId="86" fillId="0" borderId="10" xfId="1" applyNumberFormat="1" applyFont="1" applyFill="1" applyBorder="1" applyProtection="1"/>
    <xf numFmtId="164" fontId="86" fillId="0" borderId="0" xfId="4" applyFont="1" applyFill="1"/>
    <xf numFmtId="10" fontId="26" fillId="0" borderId="5" xfId="4" applyNumberFormat="1" applyFont="1" applyFill="1" applyBorder="1" applyProtection="1"/>
    <xf numFmtId="164" fontId="26" fillId="0" borderId="0" xfId="4" applyFont="1" applyFill="1" applyBorder="1" applyProtection="1"/>
    <xf numFmtId="174" fontId="86" fillId="0" borderId="10" xfId="1" applyNumberFormat="1" applyFont="1" applyFill="1" applyBorder="1" applyProtection="1"/>
    <xf numFmtId="164" fontId="26" fillId="0" borderId="12" xfId="4" applyFont="1" applyFill="1" applyBorder="1" applyAlignment="1" applyProtection="1">
      <alignment horizontal="left"/>
    </xf>
    <xf numFmtId="164" fontId="26" fillId="0" borderId="0" xfId="4" applyFont="1" applyFill="1" applyBorder="1" applyAlignment="1" applyProtection="1"/>
    <xf numFmtId="164" fontId="26" fillId="0" borderId="0" xfId="4" applyFont="1" applyFill="1" applyBorder="1" applyAlignment="1" applyProtection="1">
      <alignment horizontal="left"/>
    </xf>
    <xf numFmtId="164" fontId="86" fillId="0" borderId="5" xfId="4" applyFont="1" applyFill="1" applyBorder="1" applyAlignment="1" applyProtection="1">
      <alignment horizontal="center"/>
    </xf>
    <xf numFmtId="174" fontId="86" fillId="0" borderId="10" xfId="4" applyNumberFormat="1" applyFont="1" applyFill="1" applyBorder="1"/>
    <xf numFmtId="164" fontId="86" fillId="0" borderId="0" xfId="4" applyFont="1" applyFill="1" applyBorder="1" applyAlignment="1" applyProtection="1">
      <alignment horizontal="left" indent="1"/>
    </xf>
    <xf numFmtId="164" fontId="86" fillId="0" borderId="10" xfId="4" applyFont="1" applyFill="1" applyBorder="1" applyAlignment="1">
      <alignment horizontal="center"/>
    </xf>
    <xf numFmtId="37" fontId="26" fillId="0" borderId="0" xfId="4" applyNumberFormat="1" applyFont="1" applyFill="1" applyBorder="1"/>
    <xf numFmtId="37" fontId="26" fillId="0" borderId="3" xfId="4" applyNumberFormat="1" applyFont="1" applyFill="1" applyBorder="1"/>
    <xf numFmtId="10" fontId="26" fillId="0" borderId="1" xfId="1" applyNumberFormat="1" applyFont="1" applyFill="1" applyBorder="1" applyProtection="1"/>
    <xf numFmtId="37" fontId="26" fillId="0" borderId="0" xfId="4" applyNumberFormat="1" applyFont="1" applyFill="1" applyBorder="1" applyAlignment="1" applyProtection="1">
      <alignment horizontal="left"/>
    </xf>
    <xf numFmtId="10" fontId="26" fillId="0" borderId="9" xfId="1" applyNumberFormat="1" applyFont="1" applyFill="1" applyBorder="1" applyProtection="1"/>
    <xf numFmtId="174" fontId="26" fillId="0" borderId="5" xfId="4" applyNumberFormat="1" applyFont="1" applyFill="1" applyBorder="1" applyProtection="1"/>
    <xf numFmtId="174" fontId="26" fillId="0" borderId="5" xfId="1" applyNumberFormat="1" applyFont="1" applyFill="1" applyBorder="1" applyProtection="1"/>
    <xf numFmtId="164" fontId="86" fillId="0" borderId="7" xfId="4" applyFont="1" applyFill="1" applyBorder="1" applyAlignment="1" applyProtection="1">
      <alignment horizontal="left" indent="1"/>
    </xf>
    <xf numFmtId="164" fontId="86" fillId="0" borderId="13" xfId="4" applyFont="1" applyFill="1" applyBorder="1"/>
    <xf numFmtId="164" fontId="86" fillId="0" borderId="10" xfId="4" applyFont="1" applyFill="1" applyBorder="1"/>
    <xf numFmtId="10" fontId="86" fillId="0" borderId="8" xfId="1" applyNumberFormat="1" applyFont="1" applyFill="1" applyBorder="1" applyProtection="1"/>
    <xf numFmtId="164" fontId="86" fillId="0" borderId="3" xfId="4" applyFont="1" applyFill="1" applyBorder="1"/>
    <xf numFmtId="37" fontId="86" fillId="0" borderId="13" xfId="4" applyNumberFormat="1" applyFont="1" applyFill="1" applyBorder="1" applyProtection="1"/>
    <xf numFmtId="164" fontId="26" fillId="0" borderId="1" xfId="4" applyFont="1" applyFill="1" applyBorder="1"/>
    <xf numFmtId="164" fontId="26" fillId="0" borderId="0" xfId="4" quotePrefix="1" applyFont="1" applyFill="1" applyBorder="1" applyAlignment="1" applyProtection="1">
      <alignment horizontal="left"/>
    </xf>
    <xf numFmtId="164" fontId="86" fillId="0" borderId="0" xfId="4" quotePrefix="1" applyFont="1" applyFill="1" applyBorder="1" applyAlignment="1">
      <alignment horizontal="left"/>
    </xf>
    <xf numFmtId="164" fontId="86" fillId="0" borderId="0" xfId="4" applyFont="1" applyFill="1" applyAlignment="1">
      <alignment horizontal="center"/>
    </xf>
    <xf numFmtId="0" fontId="26" fillId="0" borderId="11" xfId="3" applyFont="1" applyFill="1" applyBorder="1" applyAlignment="1" applyProtection="1">
      <alignment horizontal="center" wrapText="1"/>
    </xf>
    <xf numFmtId="0" fontId="26" fillId="0" borderId="4" xfId="3" applyFont="1" applyFill="1" applyBorder="1" applyAlignment="1" applyProtection="1">
      <alignment horizontal="center" wrapText="1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26" fillId="0" borderId="8" xfId="3" applyFont="1" applyFill="1" applyBorder="1"/>
    <xf numFmtId="173" fontId="26" fillId="0" borderId="4" xfId="3" applyNumberFormat="1" applyFont="1" applyFill="1" applyBorder="1"/>
    <xf numFmtId="0" fontId="26" fillId="0" borderId="1" xfId="3" applyFont="1" applyFill="1" applyBorder="1"/>
    <xf numFmtId="164" fontId="26" fillId="0" borderId="0" xfId="0" applyFont="1" applyFill="1"/>
    <xf numFmtId="164" fontId="86" fillId="0" borderId="0" xfId="0" applyFont="1" applyFill="1"/>
    <xf numFmtId="164" fontId="26" fillId="0" borderId="0" xfId="0" applyFont="1" applyFill="1" applyAlignment="1" applyProtection="1">
      <alignment horizontal="left"/>
    </xf>
    <xf numFmtId="164" fontId="26" fillId="0" borderId="0" xfId="18" applyFont="1" applyFill="1"/>
    <xf numFmtId="164" fontId="26" fillId="0" borderId="0" xfId="0" quotePrefix="1" applyFont="1" applyFill="1"/>
    <xf numFmtId="44" fontId="26" fillId="0" borderId="0" xfId="2" applyNumberFormat="1" applyFont="1" applyFill="1"/>
    <xf numFmtId="164" fontId="90" fillId="0" borderId="0" xfId="0" applyFont="1" applyFill="1"/>
    <xf numFmtId="164" fontId="26" fillId="0" borderId="1" xfId="0" applyFont="1" applyFill="1" applyBorder="1" applyAlignment="1">
      <alignment horizontal="center"/>
    </xf>
    <xf numFmtId="164" fontId="90" fillId="0" borderId="0" xfId="0" quotePrefix="1" applyFont="1" applyFill="1" applyAlignment="1">
      <alignment wrapText="1"/>
    </xf>
    <xf numFmtId="164" fontId="86" fillId="0" borderId="1" xfId="0" applyFont="1" applyFill="1" applyBorder="1" applyAlignment="1">
      <alignment horizontal="center" wrapText="1"/>
    </xf>
    <xf numFmtId="164" fontId="86" fillId="0" borderId="0" xfId="0" quotePrefix="1" applyFont="1" applyFill="1" applyAlignment="1" applyProtection="1">
      <alignment horizontal="left"/>
    </xf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0" xfId="3" applyFont="1" applyFill="1" applyAlignment="1">
      <alignment horizontal="center"/>
    </xf>
    <xf numFmtId="0" fontId="26" fillId="0" borderId="16" xfId="3" applyFont="1" applyFill="1" applyBorder="1" applyAlignment="1" applyProtection="1">
      <alignment horizontal="center" wrapText="1"/>
    </xf>
    <xf numFmtId="0" fontId="26" fillId="0" borderId="0" xfId="3" applyFont="1" applyFill="1" applyAlignment="1">
      <alignment horizontal="center" wrapText="1"/>
    </xf>
    <xf numFmtId="0" fontId="26" fillId="0" borderId="0" xfId="3" applyFont="1" applyFill="1" applyAlignment="1">
      <alignment wrapText="1"/>
    </xf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6" xfId="3" quotePrefix="1" applyFont="1" applyFill="1" applyBorder="1" applyAlignment="1" applyProtection="1">
      <alignment horizontal="center"/>
    </xf>
    <xf numFmtId="0" fontId="86" fillId="0" borderId="3" xfId="3" applyFont="1" applyFill="1" applyBorder="1" applyAlignment="1" applyProtection="1">
      <alignment horizontal="left"/>
    </xf>
    <xf numFmtId="0" fontId="26" fillId="0" borderId="4" xfId="3" applyFont="1" applyFill="1" applyBorder="1" applyAlignment="1" applyProtection="1">
      <alignment horizontal="left"/>
    </xf>
    <xf numFmtId="0" fontId="26" fillId="0" borderId="0" xfId="3" applyFont="1" applyFill="1" applyBorder="1" applyAlignment="1">
      <alignment horizontal="center"/>
    </xf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0" xfId="3" applyFont="1" applyFill="1" applyBorder="1" applyAlignment="1" applyProtection="1">
      <alignment horizontal="left"/>
    </xf>
    <xf numFmtId="0" fontId="90" fillId="0" borderId="0" xfId="3" quotePrefix="1" applyFont="1" applyFill="1" applyAlignment="1">
      <alignment horizontal="left"/>
    </xf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Alignment="1">
      <alignment horizontal="left"/>
    </xf>
    <xf numFmtId="177" fontId="26" fillId="0" borderId="0" xfId="12" applyNumberFormat="1" applyFont="1" applyFill="1" applyBorder="1" applyAlignment="1">
      <alignment horizontal="right"/>
    </xf>
    <xf numFmtId="0" fontId="26" fillId="0" borderId="0" xfId="3" applyFont="1" applyFill="1" applyAlignment="1">
      <alignment horizontal="right"/>
    </xf>
    <xf numFmtId="10" fontId="86" fillId="0" borderId="0" xfId="18" applyNumberFormat="1" applyFont="1" applyFill="1"/>
    <xf numFmtId="10" fontId="26" fillId="0" borderId="0" xfId="18" applyNumberFormat="1" applyFont="1" applyFill="1"/>
    <xf numFmtId="168" fontId="86" fillId="0" borderId="3" xfId="1" applyNumberFormat="1" applyFont="1" applyFill="1" applyBorder="1" applyProtection="1"/>
    <xf numFmtId="168" fontId="86" fillId="0" borderId="10" xfId="1" applyNumberFormat="1" applyFont="1" applyFill="1" applyBorder="1" applyProtection="1"/>
    <xf numFmtId="3" fontId="26" fillId="0" borderId="0" xfId="0" applyNumberFormat="1" applyFont="1" applyFill="1"/>
    <xf numFmtId="0" fontId="26" fillId="0" borderId="7" xfId="3" applyFont="1" applyFill="1" applyBorder="1"/>
    <xf numFmtId="0" fontId="26" fillId="0" borderId="5" xfId="3" applyFont="1" applyFill="1" applyBorder="1" applyAlignment="1" applyProtection="1">
      <alignment horizontal="left"/>
    </xf>
    <xf numFmtId="173" fontId="26" fillId="0" borderId="4" xfId="2" applyNumberFormat="1" applyFont="1" applyFill="1" applyBorder="1" applyAlignment="1" applyProtection="1">
      <alignment horizontal="center"/>
    </xf>
    <xf numFmtId="173" fontId="26" fillId="0" borderId="11" xfId="3" applyNumberFormat="1" applyFont="1" applyFill="1" applyBorder="1"/>
    <xf numFmtId="0" fontId="26" fillId="0" borderId="6" xfId="3" applyFont="1" applyFill="1" applyBorder="1" applyAlignment="1" applyProtection="1">
      <alignment horizontal="left"/>
    </xf>
    <xf numFmtId="0" fontId="26" fillId="0" borderId="1" xfId="3" applyFont="1" applyFill="1" applyBorder="1" applyAlignment="1" applyProtection="1">
      <alignment horizontal="center"/>
    </xf>
    <xf numFmtId="44" fontId="26" fillId="0" borderId="6" xfId="2" applyFont="1" applyFill="1" applyBorder="1" applyAlignment="1" applyProtection="1">
      <alignment horizontal="center"/>
    </xf>
    <xf numFmtId="173" fontId="26" fillId="0" borderId="15" xfId="2" applyNumberFormat="1" applyFont="1" applyFill="1" applyBorder="1"/>
    <xf numFmtId="173" fontId="26" fillId="0" borderId="15" xfId="3" applyNumberFormat="1" applyFont="1" applyFill="1" applyBorder="1"/>
    <xf numFmtId="173" fontId="26" fillId="0" borderId="6" xfId="3" applyNumberFormat="1" applyFont="1" applyFill="1" applyBorder="1"/>
    <xf numFmtId="174" fontId="26" fillId="0" borderId="0" xfId="18" applyNumberFormat="1" applyFont="1" applyFill="1" applyAlignment="1">
      <alignment horizontal="centerContinuous"/>
    </xf>
    <xf numFmtId="174" fontId="86" fillId="0" borderId="0" xfId="18" applyNumberFormat="1" applyFont="1" applyFill="1" applyAlignment="1" applyProtection="1">
      <alignment horizontal="centerContinuous"/>
    </xf>
    <xf numFmtId="164" fontId="26" fillId="0" borderId="1" xfId="18" applyFont="1" applyFill="1" applyBorder="1" applyAlignment="1">
      <alignment horizontal="center"/>
    </xf>
    <xf numFmtId="164" fontId="86" fillId="0" borderId="1" xfId="18" applyFont="1" applyFill="1" applyBorder="1" applyAlignment="1" applyProtection="1">
      <alignment horizontal="left"/>
    </xf>
    <xf numFmtId="164" fontId="26" fillId="0" borderId="1" xfId="18" applyFont="1" applyFill="1" applyBorder="1"/>
    <xf numFmtId="168" fontId="26" fillId="0" borderId="1" xfId="1" applyNumberFormat="1" applyFont="1" applyFill="1" applyBorder="1" applyProtection="1"/>
    <xf numFmtId="37" fontId="26" fillId="0" borderId="0" xfId="18" applyNumberFormat="1" applyFont="1" applyFill="1" applyBorder="1" applyProtection="1"/>
    <xf numFmtId="173" fontId="26" fillId="0" borderId="1" xfId="2" applyNumberFormat="1" applyFont="1" applyFill="1" applyBorder="1" applyProtection="1"/>
    <xf numFmtId="172" fontId="26" fillId="0" borderId="1" xfId="2" applyNumberFormat="1" applyFont="1" applyFill="1" applyBorder="1" applyProtection="1"/>
    <xf numFmtId="10" fontId="26" fillId="0" borderId="1" xfId="12" applyNumberFormat="1" applyFont="1" applyFill="1" applyBorder="1" applyProtection="1"/>
    <xf numFmtId="164" fontId="26" fillId="0" borderId="12" xfId="18" applyFont="1" applyFill="1" applyBorder="1" applyAlignment="1" applyProtection="1">
      <alignment horizontal="center"/>
    </xf>
    <xf numFmtId="164" fontId="26" fillId="0" borderId="11" xfId="18" applyFont="1" applyFill="1" applyBorder="1" applyAlignment="1" applyProtection="1">
      <alignment horizontal="left"/>
    </xf>
    <xf numFmtId="168" fontId="26" fillId="0" borderId="4" xfId="1" applyNumberFormat="1" applyFont="1" applyFill="1" applyBorder="1"/>
    <xf numFmtId="173" fontId="26" fillId="0" borderId="4" xfId="2" applyNumberFormat="1" applyFont="1" applyFill="1" applyBorder="1"/>
    <xf numFmtId="172" fontId="26" fillId="0" borderId="4" xfId="2" applyNumberFormat="1" applyFont="1" applyFill="1" applyBorder="1"/>
    <xf numFmtId="164" fontId="26" fillId="0" borderId="12" xfId="18" applyFont="1" applyFill="1" applyBorder="1" applyAlignment="1" applyProtection="1">
      <alignment horizontal="left"/>
    </xf>
    <xf numFmtId="173" fontId="26" fillId="0" borderId="5" xfId="2" applyNumberFormat="1" applyFont="1" applyFill="1" applyBorder="1" applyProtection="1"/>
    <xf numFmtId="172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10" fontId="26" fillId="0" borderId="13" xfId="12" applyNumberFormat="1" applyFont="1" applyFill="1" applyBorder="1" applyProtection="1"/>
    <xf numFmtId="164" fontId="26" fillId="0" borderId="10" xfId="18" applyFont="1" applyFill="1" applyBorder="1" applyAlignment="1">
      <alignment horizontal="center"/>
    </xf>
    <xf numFmtId="164" fontId="86" fillId="0" borderId="7" xfId="18" applyFont="1" applyFill="1" applyBorder="1" applyAlignment="1" applyProtection="1">
      <alignment horizontal="left"/>
    </xf>
    <xf numFmtId="168" fontId="86" fillId="0" borderId="10" xfId="1" applyNumberFormat="1" applyFont="1" applyFill="1" applyBorder="1"/>
    <xf numFmtId="164" fontId="86" fillId="0" borderId="0" xfId="18" applyFont="1" applyFill="1" applyBorder="1"/>
    <xf numFmtId="173" fontId="86" fillId="0" borderId="10" xfId="2" applyNumberFormat="1" applyFont="1" applyFill="1" applyBorder="1"/>
    <xf numFmtId="172" fontId="86" fillId="0" borderId="10" xfId="2" applyNumberFormat="1" applyFont="1" applyFill="1" applyBorder="1"/>
    <xf numFmtId="164" fontId="26" fillId="0" borderId="0" xfId="18" applyFont="1" applyFill="1" applyBorder="1" applyAlignment="1">
      <alignment horizontal="center"/>
    </xf>
    <xf numFmtId="164" fontId="86" fillId="0" borderId="0" xfId="18" applyFont="1" applyFill="1" applyBorder="1" applyAlignment="1" applyProtection="1">
      <alignment horizontal="left"/>
    </xf>
    <xf numFmtId="168" fontId="86" fillId="0" borderId="3" xfId="1" applyNumberFormat="1" applyFont="1" applyFill="1" applyBorder="1"/>
    <xf numFmtId="173" fontId="86" fillId="0" borderId="0" xfId="2" applyNumberFormat="1" applyFont="1" applyFill="1" applyBorder="1"/>
    <xf numFmtId="172" fontId="86" fillId="0" borderId="0" xfId="2" applyNumberFormat="1" applyFont="1" applyFill="1" applyBorder="1"/>
    <xf numFmtId="10" fontId="86" fillId="0" borderId="0" xfId="12" applyNumberFormat="1" applyFont="1" applyFill="1" applyBorder="1"/>
    <xf numFmtId="168" fontId="26" fillId="0" borderId="0" xfId="1" applyNumberFormat="1" applyFont="1" applyFill="1" applyAlignment="1">
      <alignment horizontal="left"/>
    </xf>
    <xf numFmtId="203" fontId="26" fillId="0" borderId="0" xfId="1" applyNumberFormat="1" applyFont="1" applyFill="1" applyProtection="1"/>
    <xf numFmtId="43" fontId="26" fillId="0" borderId="0" xfId="1" applyFont="1" applyFill="1" applyProtection="1"/>
    <xf numFmtId="164" fontId="26" fillId="0" borderId="0" xfId="4" applyFont="1" applyFill="1" applyBorder="1" applyAlignment="1">
      <alignment horizontal="center"/>
    </xf>
    <xf numFmtId="10" fontId="26" fillId="0" borderId="0" xfId="12" applyNumberFormat="1" applyFont="1" applyFill="1" applyBorder="1"/>
    <xf numFmtId="44" fontId="26" fillId="0" borderId="0" xfId="2" applyFont="1" applyFill="1" applyAlignment="1" applyProtection="1">
      <alignment horizontal="center"/>
    </xf>
    <xf numFmtId="0" fontId="26" fillId="0" borderId="0" xfId="51494" applyFont="1" applyFill="1" applyAlignment="1">
      <alignment horizontal="right" readingOrder="1"/>
    </xf>
    <xf numFmtId="0" fontId="26" fillId="0" borderId="0" xfId="51494" quotePrefix="1" applyFont="1" applyFill="1" applyAlignment="1">
      <alignment horizontal="right" readingOrder="1"/>
    </xf>
    <xf numFmtId="17" fontId="26" fillId="0" borderId="1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1" xfId="0" applyNumberFormat="1" applyFont="1" applyFill="1" applyBorder="1"/>
    <xf numFmtId="17" fontId="86" fillId="0" borderId="0" xfId="0" quotePrefix="1" applyNumberFormat="1" applyFont="1" applyFill="1" applyAlignment="1" applyProtection="1">
      <alignment horizontal="center"/>
    </xf>
    <xf numFmtId="10" fontId="86" fillId="0" borderId="0" xfId="0" applyNumberFormat="1" applyFont="1" applyFill="1"/>
    <xf numFmtId="176" fontId="86" fillId="0" borderId="0" xfId="0" applyNumberFormat="1" applyFont="1" applyFill="1"/>
    <xf numFmtId="164" fontId="86" fillId="0" borderId="0" xfId="0" applyFont="1" applyFill="1" applyAlignment="1" applyProtection="1">
      <alignment horizontal="center"/>
    </xf>
    <xf numFmtId="164" fontId="86" fillId="0" borderId="1" xfId="0" applyFont="1" applyFill="1" applyBorder="1" applyAlignment="1" applyProtection="1">
      <alignment horizontal="center"/>
    </xf>
    <xf numFmtId="164" fontId="26" fillId="0" borderId="0" xfId="0" applyFont="1" applyFill="1" applyAlignment="1">
      <alignment horizontal="center"/>
    </xf>
    <xf numFmtId="14" fontId="86" fillId="0" borderId="1" xfId="0" applyNumberFormat="1" applyFont="1" applyFill="1" applyBorder="1" applyAlignment="1">
      <alignment horizontal="center" wrapText="1"/>
    </xf>
    <xf numFmtId="44" fontId="86" fillId="0" borderId="14" xfId="2" applyNumberFormat="1" applyFont="1" applyFill="1" applyBorder="1"/>
    <xf numFmtId="39" fontId="26" fillId="0" borderId="0" xfId="0" applyNumberFormat="1" applyFont="1" applyFill="1"/>
    <xf numFmtId="17" fontId="86" fillId="0" borderId="0" xfId="0" applyNumberFormat="1" applyFont="1" applyFill="1" applyAlignment="1" applyProtection="1">
      <alignment horizontal="right"/>
    </xf>
    <xf numFmtId="169" fontId="89" fillId="0" borderId="0" xfId="0" applyNumberFormat="1" applyFont="1" applyFill="1" applyProtection="1"/>
    <xf numFmtId="10" fontId="89" fillId="0" borderId="0" xfId="0" applyNumberFormat="1" applyFont="1" applyFill="1" applyProtection="1"/>
    <xf numFmtId="167" fontId="89" fillId="0" borderId="0" xfId="0" applyNumberFormat="1" applyFont="1" applyFill="1" applyProtection="1"/>
    <xf numFmtId="204" fontId="26" fillId="0" borderId="0" xfId="0" applyNumberFormat="1" applyFont="1" applyFill="1"/>
    <xf numFmtId="37" fontId="26" fillId="0" borderId="0" xfId="0" applyNumberFormat="1" applyFont="1" applyFill="1"/>
    <xf numFmtId="204" fontId="86" fillId="0" borderId="0" xfId="0" applyNumberFormat="1" applyFont="1" applyFill="1"/>
    <xf numFmtId="37" fontId="86" fillId="0" borderId="0" xfId="0" applyNumberFormat="1" applyFont="1" applyFill="1"/>
    <xf numFmtId="205" fontId="26" fillId="0" borderId="0" xfId="0" applyNumberFormat="1" applyFont="1" applyFill="1"/>
    <xf numFmtId="164" fontId="89" fillId="46" borderId="0" xfId="0" applyFont="1" applyFill="1" applyAlignment="1">
      <alignment horizontal="center"/>
    </xf>
    <xf numFmtId="43" fontId="26" fillId="0" borderId="5" xfId="1" applyNumberFormat="1" applyFont="1" applyFill="1" applyBorder="1" applyProtection="1"/>
    <xf numFmtId="37" fontId="26" fillId="0" borderId="3" xfId="4" applyNumberFormat="1" applyFont="1" applyFill="1" applyBorder="1" applyProtection="1"/>
    <xf numFmtId="37" fontId="26" fillId="0" borderId="5" xfId="4" applyNumberFormat="1" applyFont="1" applyFill="1" applyBorder="1"/>
    <xf numFmtId="37" fontId="26" fillId="0" borderId="4" xfId="4" applyNumberFormat="1" applyFont="1" applyFill="1" applyBorder="1"/>
    <xf numFmtId="164" fontId="86" fillId="0" borderId="0" xfId="4" quotePrefix="1" applyFont="1" applyFill="1" applyAlignment="1">
      <alignment horizontal="left"/>
    </xf>
    <xf numFmtId="164" fontId="86" fillId="0" borderId="0" xfId="0" applyFont="1" applyFill="1" applyAlignment="1">
      <alignment horizontal="center"/>
    </xf>
    <xf numFmtId="44" fontId="26" fillId="0" borderId="14" xfId="2" applyFont="1" applyFill="1" applyBorder="1"/>
    <xf numFmtId="37" fontId="26" fillId="0" borderId="1" xfId="4" applyNumberFormat="1" applyFont="1" applyFill="1" applyBorder="1" applyProtection="1"/>
    <xf numFmtId="3" fontId="26" fillId="0" borderId="0" xfId="1" applyNumberFormat="1" applyFont="1" applyFill="1"/>
    <xf numFmtId="164" fontId="26" fillId="0" borderId="12" xfId="5" applyFont="1" applyFill="1" applyBorder="1" applyProtection="1"/>
    <xf numFmtId="164" fontId="26" fillId="0" borderId="15" xfId="5" applyFont="1" applyFill="1" applyBorder="1" applyProtection="1"/>
    <xf numFmtId="174" fontId="26" fillId="0" borderId="4" xfId="4" applyNumberFormat="1" applyFont="1" applyFill="1" applyBorder="1"/>
    <xf numFmtId="164" fontId="86" fillId="0" borderId="6" xfId="4" applyFont="1" applyFill="1" applyBorder="1"/>
    <xf numFmtId="174" fontId="86" fillId="0" borderId="6" xfId="4" applyNumberFormat="1" applyFont="1" applyFill="1" applyBorder="1" applyProtection="1"/>
    <xf numFmtId="37" fontId="86" fillId="0" borderId="5" xfId="4" applyNumberFormat="1" applyFont="1" applyFill="1" applyBorder="1" applyProtection="1"/>
    <xf numFmtId="164" fontId="95" fillId="0" borderId="0" xfId="0" applyFont="1" applyAlignment="1">
      <alignment horizontal="center"/>
    </xf>
    <xf numFmtId="164" fontId="24" fillId="0" borderId="0" xfId="0" applyFont="1"/>
    <xf numFmtId="49" fontId="24" fillId="0" borderId="0" xfId="0" applyNumberFormat="1" applyFont="1" applyAlignment="1">
      <alignment horizontal="center"/>
    </xf>
    <xf numFmtId="164" fontId="24" fillId="0" borderId="0" xfId="0" applyFont="1" applyAlignment="1">
      <alignment horizontal="center"/>
    </xf>
    <xf numFmtId="164" fontId="10" fillId="0" borderId="0" xfId="51497" applyFont="1"/>
    <xf numFmtId="164" fontId="10" fillId="0" borderId="0" xfId="51497" applyFont="1" applyAlignment="1" applyProtection="1">
      <alignment horizontal="left"/>
    </xf>
    <xf numFmtId="164" fontId="24" fillId="0" borderId="0" xfId="0" applyFont="1" applyFill="1" applyAlignment="1">
      <alignment horizontal="center"/>
    </xf>
    <xf numFmtId="164" fontId="24" fillId="0" borderId="0" xfId="0" applyFont="1" applyFill="1"/>
    <xf numFmtId="164" fontId="24" fillId="0" borderId="0" xfId="0" quotePrefix="1" applyFont="1" applyFill="1" applyAlignment="1" applyProtection="1">
      <alignment horizontal="center"/>
    </xf>
    <xf numFmtId="164" fontId="94" fillId="0" borderId="0" xfId="0" applyFont="1" applyFill="1" applyAlignment="1">
      <alignment horizontal="centerContinuous"/>
    </xf>
    <xf numFmtId="164" fontId="24" fillId="0" borderId="0" xfId="0" applyFont="1" applyFill="1" applyAlignment="1">
      <alignment horizontal="centerContinuous"/>
    </xf>
    <xf numFmtId="164" fontId="24" fillId="0" borderId="0" xfId="0" applyFont="1" applyAlignment="1">
      <alignment horizontal="right" readingOrder="1"/>
    </xf>
    <xf numFmtId="164" fontId="94" fillId="0" borderId="0" xfId="0" applyFont="1" applyFill="1" applyBorder="1" applyAlignment="1">
      <alignment vertical="center" wrapText="1"/>
    </xf>
    <xf numFmtId="164" fontId="94" fillId="0" borderId="0" xfId="0" applyFont="1" applyFill="1"/>
    <xf numFmtId="164" fontId="24" fillId="0" borderId="18" xfId="0" applyFont="1" applyFill="1" applyBorder="1"/>
    <xf numFmtId="164" fontId="24" fillId="0" borderId="19" xfId="0" applyFont="1" applyFill="1" applyBorder="1"/>
    <xf numFmtId="164" fontId="24" fillId="0" borderId="20" xfId="0" applyFont="1" applyFill="1" applyBorder="1"/>
    <xf numFmtId="164" fontId="24" fillId="0" borderId="0" xfId="0" applyFont="1" applyFill="1" applyAlignment="1" applyProtection="1">
      <alignment horizontal="center"/>
    </xf>
    <xf numFmtId="164" fontId="24" fillId="0" borderId="0" xfId="0" applyFont="1" applyFill="1" applyAlignment="1">
      <alignment horizontal="center" wrapText="1"/>
    </xf>
    <xf numFmtId="164" fontId="24" fillId="0" borderId="46" xfId="0" applyFont="1" applyFill="1" applyBorder="1" applyAlignment="1" applyProtection="1">
      <alignment horizontal="center"/>
    </xf>
    <xf numFmtId="164" fontId="24" fillId="0" borderId="0" xfId="0" applyFont="1" applyFill="1" applyBorder="1" applyAlignment="1" applyProtection="1">
      <alignment horizontal="center"/>
    </xf>
    <xf numFmtId="164" fontId="24" fillId="0" borderId="0" xfId="0" applyFont="1" applyFill="1" applyBorder="1" applyAlignment="1" applyProtection="1">
      <alignment horizontal="center" wrapText="1"/>
    </xf>
    <xf numFmtId="164" fontId="24" fillId="0" borderId="0" xfId="0" applyFont="1" applyFill="1" applyBorder="1" applyAlignment="1">
      <alignment horizontal="center" wrapText="1"/>
    </xf>
    <xf numFmtId="164" fontId="24" fillId="0" borderId="0" xfId="0" quotePrefix="1" applyFont="1" applyFill="1" applyAlignment="1">
      <alignment horizontal="center" wrapText="1"/>
    </xf>
    <xf numFmtId="164" fontId="24" fillId="0" borderId="21" xfId="0" applyFont="1" applyFill="1" applyBorder="1" applyAlignment="1" applyProtection="1">
      <alignment horizontal="center" wrapText="1"/>
    </xf>
    <xf numFmtId="164" fontId="24" fillId="0" borderId="0" xfId="0" quotePrefix="1" applyFont="1" applyFill="1" applyBorder="1" applyAlignment="1" applyProtection="1">
      <alignment horizontal="center" wrapText="1"/>
    </xf>
    <xf numFmtId="164" fontId="24" fillId="0" borderId="1" xfId="0" applyFont="1" applyFill="1" applyBorder="1" applyAlignment="1">
      <alignment horizontal="center"/>
    </xf>
    <xf numFmtId="164" fontId="24" fillId="0" borderId="1" xfId="0" applyFont="1" applyFill="1" applyBorder="1" applyAlignment="1" applyProtection="1">
      <alignment horizontal="center"/>
    </xf>
    <xf numFmtId="164" fontId="24" fillId="0" borderId="43" xfId="0" applyFont="1" applyFill="1" applyBorder="1" applyAlignment="1" applyProtection="1">
      <alignment horizontal="center"/>
    </xf>
    <xf numFmtId="164" fontId="24" fillId="0" borderId="0" xfId="0" applyFont="1" applyFill="1" applyBorder="1" applyAlignment="1" applyProtection="1">
      <alignment horizontal="centerContinuous"/>
    </xf>
    <xf numFmtId="172" fontId="24" fillId="0" borderId="0" xfId="2" applyNumberFormat="1" applyFont="1" applyFill="1" applyBorder="1" applyAlignment="1" applyProtection="1">
      <alignment horizontal="center"/>
    </xf>
    <xf numFmtId="164" fontId="24" fillId="0" borderId="21" xfId="0" applyFont="1" applyFill="1" applyBorder="1" applyAlignment="1" applyProtection="1">
      <alignment horizontal="center"/>
    </xf>
    <xf numFmtId="164" fontId="24" fillId="0" borderId="0" xfId="0" applyFont="1" applyFill="1" applyBorder="1" applyAlignment="1" applyProtection="1">
      <alignment horizontal="left"/>
    </xf>
    <xf numFmtId="172" fontId="24" fillId="0" borderId="0" xfId="0" applyNumberFormat="1" applyFont="1" applyFill="1" applyProtection="1"/>
    <xf numFmtId="172" fontId="24" fillId="0" borderId="0" xfId="2" applyNumberFormat="1" applyFont="1" applyFill="1" applyProtection="1"/>
    <xf numFmtId="44" fontId="24" fillId="0" borderId="0" xfId="2" applyNumberFormat="1" applyFont="1" applyFill="1" applyProtection="1"/>
    <xf numFmtId="5" fontId="24" fillId="0" borderId="0" xfId="0" applyNumberFormat="1" applyFont="1" applyFill="1" applyProtection="1"/>
    <xf numFmtId="173" fontId="24" fillId="0" borderId="21" xfId="2" applyNumberFormat="1" applyFont="1" applyFill="1" applyBorder="1"/>
    <xf numFmtId="173" fontId="24" fillId="0" borderId="0" xfId="2" applyNumberFormat="1" applyFont="1" applyFill="1" applyBorder="1"/>
    <xf numFmtId="164" fontId="24" fillId="0" borderId="0" xfId="0" applyFont="1" applyFill="1" applyAlignment="1" applyProtection="1">
      <alignment horizontal="left"/>
    </xf>
    <xf numFmtId="168" fontId="24" fillId="0" borderId="0" xfId="1" applyNumberFormat="1" applyFont="1" applyFill="1" applyProtection="1"/>
    <xf numFmtId="37" fontId="24" fillId="0" borderId="0" xfId="0" applyNumberFormat="1" applyFont="1" applyFill="1" applyProtection="1"/>
    <xf numFmtId="173" fontId="24" fillId="0" borderId="21" xfId="2" applyNumberFormat="1" applyFont="1" applyFill="1" applyBorder="1" applyProtection="1"/>
    <xf numFmtId="173" fontId="24" fillId="0" borderId="0" xfId="2" applyNumberFormat="1" applyFont="1" applyFill="1" applyBorder="1" applyProtection="1"/>
    <xf numFmtId="172" fontId="24" fillId="0" borderId="0" xfId="0" applyNumberFormat="1" applyFont="1" applyFill="1"/>
    <xf numFmtId="7" fontId="94" fillId="0" borderId="0" xfId="0" applyNumberFormat="1" applyFont="1" applyFill="1" applyAlignment="1" applyProtection="1">
      <alignment horizontal="right"/>
    </xf>
    <xf numFmtId="172" fontId="94" fillId="0" borderId="0" xfId="2" applyNumberFormat="1" applyFont="1" applyFill="1" applyProtection="1"/>
    <xf numFmtId="5" fontId="94" fillId="0" borderId="0" xfId="0" applyNumberFormat="1" applyFont="1" applyFill="1" applyBorder="1" applyProtection="1"/>
    <xf numFmtId="173" fontId="94" fillId="0" borderId="21" xfId="2" applyNumberFormat="1" applyFont="1" applyFill="1" applyBorder="1" applyProtection="1"/>
    <xf numFmtId="173" fontId="94" fillId="0" borderId="0" xfId="2" applyNumberFormat="1" applyFont="1" applyFill="1" applyBorder="1" applyProtection="1"/>
    <xf numFmtId="165" fontId="24" fillId="0" borderId="0" xfId="0" applyNumberFormat="1" applyFont="1" applyFill="1" applyBorder="1" applyProtection="1"/>
    <xf numFmtId="164" fontId="24" fillId="0" borderId="22" xfId="0" applyFont="1" applyFill="1" applyBorder="1"/>
    <xf numFmtId="164" fontId="24" fillId="0" borderId="23" xfId="0" applyFont="1" applyFill="1" applyBorder="1"/>
    <xf numFmtId="164" fontId="24" fillId="0" borderId="24" xfId="0" applyFont="1" applyFill="1" applyBorder="1"/>
    <xf numFmtId="164" fontId="24" fillId="0" borderId="0" xfId="0" applyFont="1" applyFill="1" applyBorder="1"/>
    <xf numFmtId="164" fontId="24" fillId="0" borderId="47" xfId="0" quotePrefix="1" applyFont="1" applyFill="1" applyBorder="1" applyAlignment="1" applyProtection="1">
      <alignment horizontal="center" wrapText="1"/>
    </xf>
    <xf numFmtId="164" fontId="24" fillId="0" borderId="48" xfId="0" applyFont="1" applyFill="1" applyBorder="1" applyAlignment="1" applyProtection="1">
      <alignment horizontal="center"/>
    </xf>
    <xf numFmtId="164" fontId="24" fillId="0" borderId="49" xfId="0" applyFont="1" applyFill="1" applyBorder="1" applyAlignment="1" applyProtection="1">
      <alignment horizontal="center"/>
    </xf>
    <xf numFmtId="173" fontId="24" fillId="0" borderId="49" xfId="2" applyNumberFormat="1" applyFont="1" applyFill="1" applyBorder="1"/>
    <xf numFmtId="173" fontId="94" fillId="0" borderId="49" xfId="2" applyNumberFormat="1" applyFont="1" applyFill="1" applyBorder="1" applyProtection="1"/>
    <xf numFmtId="0" fontId="24" fillId="0" borderId="0" xfId="3" applyFont="1" applyFill="1"/>
    <xf numFmtId="0" fontId="24" fillId="0" borderId="0" xfId="3" applyFont="1" applyFill="1" applyAlignment="1"/>
    <xf numFmtId="0" fontId="24" fillId="0" borderId="0" xfId="3" applyFont="1" applyFill="1" applyAlignment="1" applyProtection="1">
      <alignment horizontal="center"/>
    </xf>
    <xf numFmtId="0" fontId="24" fillId="0" borderId="0" xfId="3" applyFont="1" applyFill="1" applyBorder="1"/>
    <xf numFmtId="0" fontId="24" fillId="0" borderId="0" xfId="3" applyFont="1" applyFill="1" applyAlignment="1">
      <alignment horizontal="center"/>
    </xf>
    <xf numFmtId="0" fontId="24" fillId="0" borderId="0" xfId="3" applyFont="1" applyFill="1" applyAlignment="1">
      <alignment wrapText="1"/>
    </xf>
    <xf numFmtId="0" fontId="24" fillId="0" borderId="4" xfId="3" applyFont="1" applyFill="1" applyBorder="1" applyAlignment="1" applyProtection="1">
      <alignment horizontal="center" wrapText="1"/>
    </xf>
    <xf numFmtId="0" fontId="24" fillId="0" borderId="16" xfId="3" applyFont="1" applyFill="1" applyBorder="1" applyAlignment="1" applyProtection="1">
      <alignment horizontal="center" wrapText="1"/>
    </xf>
    <xf numFmtId="0" fontId="24" fillId="0" borderId="11" xfId="3" applyFont="1" applyFill="1" applyBorder="1" applyAlignment="1" applyProtection="1">
      <alignment horizontal="center" wrapText="1"/>
    </xf>
    <xf numFmtId="0" fontId="24" fillId="0" borderId="0" xfId="3" applyFont="1" applyFill="1" applyAlignment="1">
      <alignment horizontal="center" wrapText="1"/>
    </xf>
    <xf numFmtId="0" fontId="24" fillId="0" borderId="6" xfId="3" applyFont="1" applyFill="1" applyBorder="1" applyAlignment="1" applyProtection="1">
      <alignment horizontal="center"/>
    </xf>
    <xf numFmtId="0" fontId="24" fillId="0" borderId="13" xfId="3" applyFont="1" applyFill="1" applyBorder="1" applyAlignment="1" applyProtection="1">
      <alignment horizontal="center"/>
    </xf>
    <xf numFmtId="0" fontId="24" fillId="0" borderId="6" xfId="3" quotePrefix="1" applyFont="1" applyFill="1" applyBorder="1" applyAlignment="1" applyProtection="1">
      <alignment horizontal="center"/>
    </xf>
    <xf numFmtId="0" fontId="24" fillId="0" borderId="1" xfId="3" quotePrefix="1" applyFont="1" applyFill="1" applyBorder="1" applyAlignment="1" applyProtection="1">
      <alignment horizontal="center"/>
    </xf>
    <xf numFmtId="0" fontId="24" fillId="0" borderId="13" xfId="3" quotePrefix="1" applyFont="1" applyFill="1" applyBorder="1" applyAlignment="1" applyProtection="1">
      <alignment horizontal="center"/>
    </xf>
    <xf numFmtId="0" fontId="94" fillId="0" borderId="3" xfId="3" applyFont="1" applyFill="1" applyBorder="1" applyAlignment="1" applyProtection="1">
      <alignment horizontal="left"/>
    </xf>
    <xf numFmtId="0" fontId="24" fillId="0" borderId="3" xfId="3" applyFont="1" applyFill="1" applyBorder="1"/>
    <xf numFmtId="0" fontId="24" fillId="0" borderId="8" xfId="3" applyFont="1" applyFill="1" applyBorder="1"/>
    <xf numFmtId="173" fontId="24" fillId="0" borderId="5" xfId="2" applyNumberFormat="1" applyFont="1" applyFill="1" applyBorder="1"/>
    <xf numFmtId="173" fontId="24" fillId="0" borderId="0" xfId="3" applyNumberFormat="1" applyFont="1" applyFill="1" applyBorder="1"/>
    <xf numFmtId="164" fontId="24" fillId="0" borderId="0" xfId="5" applyFont="1" applyFill="1" applyBorder="1" applyAlignment="1" applyProtection="1">
      <alignment horizontal="center"/>
    </xf>
    <xf numFmtId="0" fontId="24" fillId="0" borderId="12" xfId="3" applyFont="1" applyFill="1" applyBorder="1" applyAlignment="1" applyProtection="1">
      <alignment horizontal="left"/>
    </xf>
    <xf numFmtId="0" fontId="24" fillId="0" borderId="5" xfId="3" quotePrefix="1" applyFont="1" applyFill="1" applyBorder="1" applyAlignment="1">
      <alignment horizontal="center"/>
    </xf>
    <xf numFmtId="173" fontId="24" fillId="0" borderId="5" xfId="3" applyNumberFormat="1" applyFont="1" applyFill="1" applyBorder="1"/>
    <xf numFmtId="0" fontId="24" fillId="0" borderId="5" xfId="3" applyFont="1" applyFill="1" applyBorder="1" applyAlignment="1" applyProtection="1">
      <alignment horizontal="center"/>
    </xf>
    <xf numFmtId="0" fontId="24" fillId="0" borderId="15" xfId="3" applyFont="1" applyFill="1" applyBorder="1" applyAlignment="1" applyProtection="1">
      <alignment horizontal="left"/>
    </xf>
    <xf numFmtId="0" fontId="24" fillId="0" borderId="6" xfId="3" applyFont="1" applyFill="1" applyBorder="1"/>
    <xf numFmtId="0" fontId="24" fillId="0" borderId="1" xfId="3" applyFont="1" applyFill="1" applyBorder="1"/>
    <xf numFmtId="0" fontId="24" fillId="0" borderId="0" xfId="3" applyFont="1" applyFill="1" applyBorder="1" applyAlignment="1" applyProtection="1">
      <alignment horizontal="left"/>
    </xf>
    <xf numFmtId="0" fontId="96" fillId="0" borderId="0" xfId="3" quotePrefix="1" applyFont="1" applyFill="1" applyAlignment="1">
      <alignment horizontal="left"/>
    </xf>
    <xf numFmtId="168" fontId="24" fillId="0" borderId="0" xfId="1" applyNumberFormat="1" applyFont="1" applyFill="1"/>
    <xf numFmtId="0" fontId="24" fillId="0" borderId="0" xfId="3" applyFont="1" applyFill="1" applyBorder="1" applyAlignment="1" applyProtection="1">
      <alignment horizontal="center"/>
    </xf>
    <xf numFmtId="0" fontId="24" fillId="0" borderId="0" xfId="3" applyFont="1" applyFill="1" applyAlignment="1">
      <alignment horizontal="left"/>
    </xf>
    <xf numFmtId="44" fontId="24" fillId="0" borderId="0" xfId="2" applyFont="1" applyFill="1"/>
    <xf numFmtId="164" fontId="24" fillId="0" borderId="0" xfId="18" applyFont="1" applyFill="1"/>
    <xf numFmtId="164" fontId="24" fillId="0" borderId="0" xfId="18" applyFont="1" applyFill="1" applyAlignment="1">
      <alignment horizontal="centerContinuous"/>
    </xf>
    <xf numFmtId="164" fontId="24" fillId="0" borderId="0" xfId="18" quotePrefix="1" applyFont="1" applyFill="1" applyAlignment="1">
      <alignment horizontal="centerContinuous"/>
    </xf>
    <xf numFmtId="164" fontId="24" fillId="0" borderId="4" xfId="18" applyFont="1" applyFill="1" applyBorder="1" applyAlignment="1">
      <alignment horizontal="center"/>
    </xf>
    <xf numFmtId="164" fontId="24" fillId="0" borderId="2" xfId="18" applyFont="1" applyFill="1" applyBorder="1"/>
    <xf numFmtId="164" fontId="24" fillId="0" borderId="16" xfId="18" applyFont="1" applyFill="1" applyBorder="1"/>
    <xf numFmtId="164" fontId="24" fillId="0" borderId="2" xfId="18" applyFont="1" applyFill="1" applyBorder="1" applyAlignment="1" applyProtection="1">
      <alignment horizontal="center"/>
    </xf>
    <xf numFmtId="164" fontId="24" fillId="0" borderId="4" xfId="18" applyFont="1" applyFill="1" applyBorder="1" applyAlignment="1" applyProtection="1">
      <alignment horizontal="center"/>
    </xf>
    <xf numFmtId="164" fontId="24" fillId="0" borderId="9" xfId="18" applyFont="1" applyFill="1" applyBorder="1"/>
    <xf numFmtId="174" fontId="24" fillId="0" borderId="16" xfId="18" applyNumberFormat="1" applyFont="1" applyFill="1" applyBorder="1" applyAlignment="1">
      <alignment horizontal="centerContinuous"/>
    </xf>
    <xf numFmtId="164" fontId="24" fillId="0" borderId="4" xfId="18" applyFont="1" applyFill="1" applyBorder="1"/>
    <xf numFmtId="164" fontId="24" fillId="0" borderId="5" xfId="18" applyFont="1" applyFill="1" applyBorder="1" applyAlignment="1" applyProtection="1">
      <alignment horizontal="center"/>
    </xf>
    <xf numFmtId="164" fontId="24" fillId="0" borderId="0" xfId="18" applyFont="1" applyFill="1" applyBorder="1"/>
    <xf numFmtId="164" fontId="24" fillId="0" borderId="9" xfId="18" quotePrefix="1" applyFont="1" applyFill="1" applyBorder="1"/>
    <xf numFmtId="164" fontId="24" fillId="0" borderId="9" xfId="18" applyFont="1" applyFill="1" applyBorder="1" applyAlignment="1" applyProtection="1">
      <alignment horizontal="center"/>
    </xf>
    <xf numFmtId="164" fontId="24" fillId="0" borderId="0" xfId="18" applyFont="1" applyFill="1" applyBorder="1" applyAlignment="1" applyProtection="1">
      <alignment horizontal="center"/>
    </xf>
    <xf numFmtId="174" fontId="24" fillId="0" borderId="9" xfId="18" applyNumberFormat="1" applyFont="1" applyFill="1" applyBorder="1" applyAlignment="1">
      <alignment horizontal="centerContinuous"/>
    </xf>
    <xf numFmtId="164" fontId="24" fillId="0" borderId="9" xfId="18" applyFont="1" applyFill="1" applyBorder="1" applyAlignment="1">
      <alignment horizontal="centerContinuous"/>
    </xf>
    <xf numFmtId="164" fontId="24" fillId="0" borderId="5" xfId="18" applyFont="1" applyFill="1" applyBorder="1" applyAlignment="1">
      <alignment horizontal="center"/>
    </xf>
    <xf numFmtId="164" fontId="24" fillId="0" borderId="0" xfId="18" applyFont="1" applyFill="1" applyBorder="1" applyAlignment="1" applyProtection="1">
      <alignment horizontal="centerContinuous"/>
    </xf>
    <xf numFmtId="164" fontId="24" fillId="0" borderId="6" xfId="18" applyFont="1" applyFill="1" applyBorder="1" applyAlignment="1" applyProtection="1">
      <alignment horizontal="center"/>
    </xf>
    <xf numFmtId="164" fontId="24" fillId="0" borderId="9" xfId="18" applyFont="1" applyFill="1" applyBorder="1" applyAlignment="1">
      <alignment horizontal="center"/>
    </xf>
    <xf numFmtId="174" fontId="24" fillId="0" borderId="9" xfId="18" applyNumberFormat="1" applyFont="1" applyFill="1" applyBorder="1" applyAlignment="1" applyProtection="1">
      <alignment horizontal="center"/>
    </xf>
    <xf numFmtId="164" fontId="24" fillId="0" borderId="6" xfId="18" applyFont="1" applyFill="1" applyBorder="1" applyAlignment="1">
      <alignment horizontal="center"/>
    </xf>
    <xf numFmtId="164" fontId="24" fillId="0" borderId="0" xfId="18" applyFont="1" applyFill="1" applyAlignment="1">
      <alignment horizontal="center"/>
    </xf>
    <xf numFmtId="164" fontId="24" fillId="0" borderId="7" xfId="18" applyFont="1" applyFill="1" applyBorder="1" applyAlignment="1">
      <alignment horizontal="center"/>
    </xf>
    <xf numFmtId="164" fontId="94" fillId="0" borderId="3" xfId="18" applyFont="1" applyFill="1" applyBorder="1" applyAlignment="1" applyProtection="1">
      <alignment horizontal="left"/>
    </xf>
    <xf numFmtId="164" fontId="24" fillId="0" borderId="3" xfId="18" applyFont="1" applyFill="1" applyBorder="1"/>
    <xf numFmtId="37" fontId="24" fillId="0" borderId="3" xfId="18" applyNumberFormat="1" applyFont="1" applyFill="1" applyBorder="1" applyProtection="1"/>
    <xf numFmtId="174" fontId="24" fillId="0" borderId="3" xfId="18" applyNumberFormat="1" applyFont="1" applyFill="1" applyBorder="1"/>
    <xf numFmtId="164" fontId="24" fillId="0" borderId="8" xfId="18" applyFont="1" applyFill="1" applyBorder="1"/>
    <xf numFmtId="164" fontId="24" fillId="0" borderId="0" xfId="18" applyFont="1" applyFill="1" applyBorder="1" applyAlignment="1" applyProtection="1">
      <alignment horizontal="left"/>
    </xf>
    <xf numFmtId="168" fontId="24" fillId="0" borderId="0" xfId="1" applyNumberFormat="1" applyFont="1" applyFill="1" applyBorder="1" applyProtection="1"/>
    <xf numFmtId="168" fontId="24" fillId="0" borderId="5" xfId="1" applyNumberFormat="1" applyFont="1" applyFill="1" applyBorder="1" applyProtection="1"/>
    <xf numFmtId="168" fontId="24" fillId="0" borderId="4" xfId="1" applyNumberFormat="1" applyFont="1" applyFill="1" applyBorder="1" applyProtection="1"/>
    <xf numFmtId="173" fontId="24" fillId="0" borderId="9" xfId="2" applyNumberFormat="1" applyFont="1" applyFill="1" applyBorder="1" applyProtection="1"/>
    <xf numFmtId="172" fontId="24" fillId="0" borderId="9" xfId="2" applyNumberFormat="1" applyFont="1" applyFill="1" applyBorder="1" applyProtection="1"/>
    <xf numFmtId="10" fontId="24" fillId="0" borderId="9" xfId="12" applyNumberFormat="1" applyFont="1" applyFill="1" applyBorder="1" applyProtection="1"/>
    <xf numFmtId="10" fontId="24" fillId="0" borderId="4" xfId="18" applyNumberFormat="1" applyFont="1" applyFill="1" applyBorder="1"/>
    <xf numFmtId="164" fontId="24" fillId="0" borderId="0" xfId="18" applyFont="1" applyFill="1" applyAlignment="1" applyProtection="1">
      <alignment horizontal="left"/>
    </xf>
    <xf numFmtId="164" fontId="24" fillId="0" borderId="9" xfId="18" quotePrefix="1" applyFont="1" applyFill="1" applyBorder="1" applyAlignment="1">
      <alignment horizontal="left"/>
    </xf>
    <xf numFmtId="37" fontId="24" fillId="0" borderId="9" xfId="18" applyNumberFormat="1" applyFont="1" applyFill="1" applyBorder="1" applyProtection="1"/>
    <xf numFmtId="10" fontId="24" fillId="0" borderId="5" xfId="18" applyNumberFormat="1" applyFont="1" applyFill="1" applyBorder="1"/>
    <xf numFmtId="164" fontId="94" fillId="0" borderId="3" xfId="18" applyFont="1" applyFill="1" applyBorder="1"/>
    <xf numFmtId="164" fontId="94" fillId="0" borderId="8" xfId="18" applyFont="1" applyFill="1" applyBorder="1"/>
    <xf numFmtId="168" fontId="94" fillId="0" borderId="3" xfId="1" applyNumberFormat="1" applyFont="1" applyFill="1" applyBorder="1" applyProtection="1"/>
    <xf numFmtId="168" fontId="94" fillId="0" borderId="10" xfId="1" applyNumberFormat="1" applyFont="1" applyFill="1" applyBorder="1" applyProtection="1"/>
    <xf numFmtId="37" fontId="94" fillId="0" borderId="9" xfId="18" applyNumberFormat="1" applyFont="1" applyFill="1" applyBorder="1" applyProtection="1"/>
    <xf numFmtId="173" fontId="94" fillId="0" borderId="10" xfId="2" applyNumberFormat="1" applyFont="1" applyFill="1" applyBorder="1" applyProtection="1"/>
    <xf numFmtId="172" fontId="94" fillId="0" borderId="10" xfId="2" applyNumberFormat="1" applyFont="1" applyFill="1" applyBorder="1" applyProtection="1"/>
    <xf numFmtId="10" fontId="94" fillId="0" borderId="8" xfId="12" applyNumberFormat="1" applyFont="1" applyFill="1" applyBorder="1" applyProtection="1"/>
    <xf numFmtId="10" fontId="24" fillId="0" borderId="10" xfId="18" applyNumberFormat="1" applyFont="1" applyFill="1" applyBorder="1"/>
    <xf numFmtId="164" fontId="94" fillId="0" borderId="0" xfId="18" applyFont="1" applyFill="1"/>
    <xf numFmtId="164" fontId="24" fillId="0" borderId="1" xfId="18" applyFont="1" applyFill="1" applyBorder="1" applyAlignment="1">
      <alignment horizontal="center"/>
    </xf>
    <xf numFmtId="164" fontId="94" fillId="0" borderId="1" xfId="18" applyFont="1" applyFill="1" applyBorder="1" applyAlignment="1" applyProtection="1">
      <alignment horizontal="left"/>
    </xf>
    <xf numFmtId="164" fontId="24" fillId="0" borderId="1" xfId="18" applyFont="1" applyFill="1" applyBorder="1"/>
    <xf numFmtId="168" fontId="24" fillId="0" borderId="1" xfId="1" applyNumberFormat="1" applyFont="1" applyFill="1" applyBorder="1" applyProtection="1"/>
    <xf numFmtId="37" fontId="24" fillId="0" borderId="0" xfId="18" applyNumberFormat="1" applyFont="1" applyFill="1" applyBorder="1" applyProtection="1"/>
    <xf numFmtId="168" fontId="24" fillId="0" borderId="1" xfId="1" applyNumberFormat="1" applyFont="1" applyFill="1" applyBorder="1"/>
    <xf numFmtId="173" fontId="24" fillId="0" borderId="1" xfId="2" applyNumberFormat="1" applyFont="1" applyFill="1" applyBorder="1" applyProtection="1"/>
    <xf numFmtId="172" fontId="24" fillId="0" borderId="1" xfId="2" applyNumberFormat="1" applyFont="1" applyFill="1" applyBorder="1" applyProtection="1"/>
    <xf numFmtId="10" fontId="24" fillId="0" borderId="1" xfId="12" applyNumberFormat="1" applyFont="1" applyFill="1" applyBorder="1" applyProtection="1"/>
    <xf numFmtId="10" fontId="24" fillId="0" borderId="0" xfId="18" applyNumberFormat="1" applyFont="1" applyFill="1"/>
    <xf numFmtId="164" fontId="24" fillId="0" borderId="12" xfId="18" applyFont="1" applyFill="1" applyBorder="1" applyAlignment="1" applyProtection="1">
      <alignment horizontal="center"/>
    </xf>
    <xf numFmtId="164" fontId="24" fillId="0" borderId="11" xfId="18" applyFont="1" applyFill="1" applyBorder="1" applyAlignment="1" applyProtection="1">
      <alignment horizontal="left"/>
    </xf>
    <xf numFmtId="168" fontId="24" fillId="0" borderId="4" xfId="1" applyNumberFormat="1" applyFont="1" applyFill="1" applyBorder="1"/>
    <xf numFmtId="173" fontId="24" fillId="0" borderId="4" xfId="2" applyNumberFormat="1" applyFont="1" applyFill="1" applyBorder="1"/>
    <xf numFmtId="172" fontId="24" fillId="0" borderId="4" xfId="2" applyNumberFormat="1" applyFont="1" applyFill="1" applyBorder="1"/>
    <xf numFmtId="10" fontId="24" fillId="0" borderId="0" xfId="12" applyNumberFormat="1" applyFont="1" applyFill="1" applyBorder="1" applyProtection="1"/>
    <xf numFmtId="164" fontId="24" fillId="0" borderId="12" xfId="18" applyFont="1" applyFill="1" applyBorder="1" applyAlignment="1" applyProtection="1">
      <alignment horizontal="left"/>
    </xf>
    <xf numFmtId="173" fontId="24" fillId="0" borderId="5" xfId="2" applyNumberFormat="1" applyFont="1" applyFill="1" applyBorder="1" applyProtection="1"/>
    <xf numFmtId="172" fontId="24" fillId="0" borderId="5" xfId="2" applyNumberFormat="1" applyFont="1" applyFill="1" applyBorder="1" applyProtection="1"/>
    <xf numFmtId="168" fontId="24" fillId="0" borderId="6" xfId="1" applyNumberFormat="1" applyFont="1" applyFill="1" applyBorder="1" applyProtection="1"/>
    <xf numFmtId="164" fontId="24" fillId="0" borderId="5" xfId="18" applyFont="1" applyFill="1" applyBorder="1"/>
    <xf numFmtId="164" fontId="24" fillId="0" borderId="10" xfId="18" applyFont="1" applyFill="1" applyBorder="1" applyAlignment="1">
      <alignment horizontal="center"/>
    </xf>
    <xf numFmtId="164" fontId="94" fillId="0" borderId="7" xfId="18" applyFont="1" applyFill="1" applyBorder="1" applyAlignment="1" applyProtection="1">
      <alignment horizontal="left"/>
    </xf>
    <xf numFmtId="168" fontId="24" fillId="0" borderId="10" xfId="1" applyNumberFormat="1" applyFont="1" applyFill="1" applyBorder="1"/>
    <xf numFmtId="164" fontId="94" fillId="0" borderId="0" xfId="18" applyFont="1" applyFill="1" applyBorder="1"/>
    <xf numFmtId="173" fontId="94" fillId="0" borderId="10" xfId="2" applyNumberFormat="1" applyFont="1" applyFill="1" applyBorder="1"/>
    <xf numFmtId="172" fontId="94" fillId="0" borderId="10" xfId="2" applyNumberFormat="1" applyFont="1" applyFill="1" applyBorder="1"/>
    <xf numFmtId="10" fontId="94" fillId="0" borderId="0" xfId="12" applyNumberFormat="1" applyFont="1" applyFill="1"/>
    <xf numFmtId="164" fontId="94" fillId="0" borderId="6" xfId="18" applyFont="1" applyFill="1" applyBorder="1"/>
    <xf numFmtId="164" fontId="24" fillId="0" borderId="0" xfId="18" applyFont="1" applyFill="1" applyBorder="1" applyAlignment="1">
      <alignment horizontal="center"/>
    </xf>
    <xf numFmtId="164" fontId="94" fillId="0" borderId="0" xfId="18" applyFont="1" applyFill="1" applyBorder="1" applyAlignment="1" applyProtection="1">
      <alignment horizontal="left"/>
    </xf>
    <xf numFmtId="168" fontId="94" fillId="0" borderId="3" xfId="1" applyNumberFormat="1" applyFont="1" applyFill="1" applyBorder="1"/>
    <xf numFmtId="168" fontId="94" fillId="0" borderId="0" xfId="1" applyNumberFormat="1" applyFont="1" applyFill="1" applyBorder="1"/>
    <xf numFmtId="173" fontId="94" fillId="0" borderId="0" xfId="2" applyNumberFormat="1" applyFont="1" applyFill="1" applyBorder="1"/>
    <xf numFmtId="172" fontId="94" fillId="0" borderId="0" xfId="2" applyNumberFormat="1" applyFont="1" applyFill="1" applyBorder="1"/>
    <xf numFmtId="10" fontId="94" fillId="0" borderId="0" xfId="12" applyNumberFormat="1" applyFont="1" applyFill="1" applyBorder="1"/>
    <xf numFmtId="168" fontId="94" fillId="0" borderId="10" xfId="1" applyNumberFormat="1" applyFont="1" applyFill="1" applyBorder="1"/>
    <xf numFmtId="10" fontId="94" fillId="0" borderId="10" xfId="18" applyNumberFormat="1" applyFont="1" applyFill="1" applyBorder="1"/>
    <xf numFmtId="174" fontId="24" fillId="0" borderId="0" xfId="18" applyNumberFormat="1" applyFont="1" applyFill="1"/>
    <xf numFmtId="164" fontId="24" fillId="0" borderId="0" xfId="4" applyFont="1" applyFill="1"/>
    <xf numFmtId="164" fontId="24" fillId="0" borderId="0" xfId="4" applyFont="1" applyFill="1" applyAlignment="1">
      <alignment horizontal="center"/>
    </xf>
    <xf numFmtId="164" fontId="24" fillId="0" borderId="0" xfId="4" applyFont="1" applyFill="1" applyAlignment="1" applyProtection="1">
      <alignment horizontal="center"/>
    </xf>
    <xf numFmtId="164" fontId="24" fillId="0" borderId="0" xfId="4" applyFont="1" applyFill="1" applyAlignment="1" applyProtection="1">
      <alignment horizontal="centerContinuous"/>
    </xf>
    <xf numFmtId="164" fontId="24" fillId="0" borderId="1" xfId="4" applyFont="1" applyFill="1" applyBorder="1" applyAlignment="1">
      <alignment horizontal="center"/>
    </xf>
    <xf numFmtId="164" fontId="24" fillId="0" borderId="1" xfId="4" applyFont="1" applyFill="1" applyBorder="1" applyAlignment="1" applyProtection="1">
      <alignment horizontal="center"/>
    </xf>
    <xf numFmtId="164" fontId="24" fillId="0" borderId="0" xfId="4" applyFont="1" applyFill="1" applyAlignment="1" applyProtection="1">
      <alignment horizontal="left"/>
    </xf>
    <xf numFmtId="173" fontId="24" fillId="0" borderId="0" xfId="2" applyNumberFormat="1" applyFont="1" applyFill="1" applyProtection="1"/>
    <xf numFmtId="37" fontId="24" fillId="0" borderId="0" xfId="4" applyNumberFormat="1" applyFont="1" applyFill="1" applyProtection="1"/>
    <xf numFmtId="10" fontId="24" fillId="0" borderId="0" xfId="12" applyNumberFormat="1" applyFont="1" applyFill="1" applyProtection="1"/>
    <xf numFmtId="173" fontId="24" fillId="0" borderId="0" xfId="2" applyNumberFormat="1" applyFont="1" applyFill="1"/>
    <xf numFmtId="165" fontId="24" fillId="0" borderId="0" xfId="2" applyNumberFormat="1" applyFont="1" applyFill="1" applyAlignment="1" applyProtection="1">
      <alignment horizontal="center"/>
    </xf>
    <xf numFmtId="165" fontId="24" fillId="0" borderId="0" xfId="2" applyNumberFormat="1" applyFont="1" applyFill="1" applyAlignment="1">
      <alignment horizontal="center"/>
    </xf>
    <xf numFmtId="175" fontId="24" fillId="0" borderId="0" xfId="4" applyNumberFormat="1" applyFont="1" applyFill="1" applyProtection="1"/>
    <xf numFmtId="44" fontId="24" fillId="0" borderId="0" xfId="2" applyFont="1" applyFill="1" applyProtection="1"/>
    <xf numFmtId="10" fontId="24" fillId="0" borderId="0" xfId="4" applyNumberFormat="1" applyFont="1" applyFill="1" applyProtection="1"/>
    <xf numFmtId="5" fontId="24" fillId="0" borderId="0" xfId="4" applyNumberFormat="1" applyFont="1" applyFill="1" applyProtection="1"/>
    <xf numFmtId="165" fontId="24" fillId="0" borderId="0" xfId="4" applyNumberFormat="1" applyFont="1" applyFill="1" applyProtection="1"/>
    <xf numFmtId="37" fontId="24" fillId="0" borderId="0" xfId="4" applyNumberFormat="1" applyFont="1" applyFill="1" applyAlignment="1" applyProtection="1">
      <alignment horizontal="right"/>
    </xf>
    <xf numFmtId="164" fontId="94" fillId="0" borderId="0" xfId="4" applyFont="1" applyFill="1" applyAlignment="1" applyProtection="1"/>
    <xf numFmtId="164" fontId="86" fillId="0" borderId="0" xfId="4" applyFont="1" applyFill="1" applyAlignment="1" applyProtection="1">
      <alignment horizontal="center"/>
    </xf>
    <xf numFmtId="164" fontId="86" fillId="0" borderId="0" xfId="0" applyFont="1" applyFill="1" applyBorder="1" applyAlignment="1" applyProtection="1">
      <alignment horizontal="center"/>
    </xf>
    <xf numFmtId="164" fontId="86" fillId="0" borderId="0" xfId="0" applyFont="1" applyFill="1" applyBorder="1" applyAlignment="1">
      <alignment horizontal="center"/>
    </xf>
    <xf numFmtId="17" fontId="26" fillId="44" borderId="10" xfId="13" applyNumberFormat="1" applyFont="1" applyFill="1" applyBorder="1"/>
    <xf numFmtId="37" fontId="1" fillId="44" borderId="10" xfId="0" applyNumberFormat="1" applyFont="1" applyFill="1" applyBorder="1"/>
    <xf numFmtId="3" fontId="93" fillId="44" borderId="10" xfId="0" applyNumberFormat="1" applyFont="1" applyFill="1" applyBorder="1"/>
    <xf numFmtId="17" fontId="26" fillId="44" borderId="10" xfId="0" applyNumberFormat="1" applyFont="1" applyFill="1" applyBorder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8" fontId="1" fillId="44" borderId="10" xfId="1" applyNumberFormat="1" applyFont="1" applyFill="1" applyBorder="1"/>
    <xf numFmtId="37" fontId="1" fillId="44" borderId="6" xfId="0" applyNumberFormat="1" applyFont="1" applyFill="1" applyBorder="1"/>
    <xf numFmtId="168" fontId="1" fillId="44" borderId="6" xfId="1" applyNumberFormat="1" applyFont="1" applyFill="1" applyBorder="1"/>
    <xf numFmtId="17" fontId="26" fillId="44" borderId="0" xfId="0" applyNumberFormat="1" applyFont="1" applyFill="1" applyBorder="1"/>
    <xf numFmtId="168" fontId="88" fillId="44" borderId="0" xfId="13" applyNumberFormat="1" applyFont="1" applyFill="1" applyBorder="1" applyAlignment="1"/>
    <xf numFmtId="168" fontId="88" fillId="44" borderId="0" xfId="13" applyNumberFormat="1" applyFont="1" applyFill="1" applyBorder="1"/>
    <xf numFmtId="3" fontId="93" fillId="44" borderId="0" xfId="0" applyNumberFormat="1" applyFont="1" applyFill="1" applyBorder="1"/>
    <xf numFmtId="17" fontId="26" fillId="0" borderId="0" xfId="0" applyNumberFormat="1" applyFont="1" applyFill="1" applyBorder="1"/>
    <xf numFmtId="168" fontId="26" fillId="0" borderId="0" xfId="1" applyNumberFormat="1" applyFont="1"/>
    <xf numFmtId="168" fontId="26" fillId="44" borderId="8" xfId="13" applyNumberFormat="1" applyFont="1" applyFill="1" applyBorder="1"/>
    <xf numFmtId="164" fontId="26" fillId="0" borderId="0" xfId="0" applyFont="1" applyFill="1" applyAlignment="1">
      <alignment horizontal="center"/>
    </xf>
    <xf numFmtId="164" fontId="26" fillId="45" borderId="9" xfId="4" applyFont="1" applyFill="1" applyBorder="1" applyAlignment="1" applyProtection="1">
      <alignment horizontal="center"/>
    </xf>
    <xf numFmtId="37" fontId="26" fillId="45" borderId="9" xfId="0" applyNumberFormat="1" applyFont="1" applyFill="1" applyBorder="1" applyProtection="1"/>
    <xf numFmtId="37" fontId="26" fillId="45" borderId="0" xfId="4" applyNumberFormat="1" applyFont="1" applyFill="1" applyBorder="1" applyProtection="1"/>
    <xf numFmtId="168" fontId="26" fillId="45" borderId="5" xfId="1" applyNumberFormat="1" applyFont="1" applyFill="1" applyBorder="1"/>
    <xf numFmtId="37" fontId="26" fillId="45" borderId="13" xfId="0" applyNumberFormat="1" applyFont="1" applyFill="1" applyBorder="1" applyProtection="1"/>
    <xf numFmtId="37" fontId="86" fillId="45" borderId="3" xfId="4" applyNumberFormat="1" applyFont="1" applyFill="1" applyBorder="1" applyProtection="1"/>
    <xf numFmtId="164" fontId="26" fillId="45" borderId="0" xfId="4" applyFont="1" applyFill="1" applyBorder="1"/>
    <xf numFmtId="37" fontId="86" fillId="45" borderId="10" xfId="4" applyNumberFormat="1" applyFont="1" applyFill="1" applyBorder="1" applyProtection="1"/>
    <xf numFmtId="37" fontId="86" fillId="45" borderId="0" xfId="4" applyNumberFormat="1" applyFont="1" applyFill="1" applyBorder="1" applyProtection="1"/>
    <xf numFmtId="37" fontId="26" fillId="45" borderId="3" xfId="4" applyNumberFormat="1" applyFont="1" applyFill="1" applyBorder="1" applyProtection="1"/>
    <xf numFmtId="37" fontId="26" fillId="45" borderId="15" xfId="4" applyNumberFormat="1" applyFont="1" applyFill="1" applyBorder="1" applyProtection="1"/>
    <xf numFmtId="37" fontId="86" fillId="45" borderId="1" xfId="4" applyNumberFormat="1" applyFont="1" applyFill="1" applyBorder="1" applyProtection="1"/>
    <xf numFmtId="37" fontId="26" fillId="45" borderId="5" xfId="4" applyNumberFormat="1" applyFont="1" applyFill="1" applyBorder="1" applyProtection="1"/>
    <xf numFmtId="37" fontId="26" fillId="45" borderId="6" xfId="4" applyNumberFormat="1" applyFont="1" applyFill="1" applyBorder="1" applyProtection="1"/>
    <xf numFmtId="202" fontId="26" fillId="45" borderId="5" xfId="4" applyNumberFormat="1" applyFont="1" applyFill="1" applyBorder="1"/>
    <xf numFmtId="37" fontId="86" fillId="45" borderId="6" xfId="4" applyNumberFormat="1" applyFont="1" applyFill="1" applyBorder="1" applyProtection="1"/>
    <xf numFmtId="1" fontId="26" fillId="45" borderId="5" xfId="1" applyNumberFormat="1" applyFont="1" applyFill="1" applyBorder="1"/>
    <xf numFmtId="37" fontId="86" fillId="45" borderId="10" xfId="4" applyNumberFormat="1" applyFont="1" applyFill="1" applyBorder="1"/>
    <xf numFmtId="37" fontId="26" fillId="45" borderId="5" xfId="4" applyNumberFormat="1" applyFont="1" applyFill="1" applyBorder="1"/>
    <xf numFmtId="37" fontId="86" fillId="45" borderId="6" xfId="4" applyNumberFormat="1" applyFont="1" applyFill="1" applyBorder="1"/>
    <xf numFmtId="171" fontId="86" fillId="0" borderId="0" xfId="0" applyNumberFormat="1" applyFont="1" applyFill="1" applyAlignment="1" applyProtection="1">
      <alignment horizontal="center"/>
    </xf>
    <xf numFmtId="14" fontId="89" fillId="0" borderId="0" xfId="0" applyNumberFormat="1" applyFont="1" applyFill="1" applyAlignment="1">
      <alignment horizontal="centerContinuous"/>
    </xf>
    <xf numFmtId="14" fontId="86" fillId="0" borderId="0" xfId="0" applyNumberFormat="1" applyFont="1" applyFill="1" applyAlignment="1" applyProtection="1">
      <alignment horizontal="center"/>
    </xf>
    <xf numFmtId="164" fontId="86" fillId="0" borderId="0" xfId="0" applyFont="1" applyFill="1" applyAlignment="1">
      <alignment horizontal="centerContinuous"/>
    </xf>
    <xf numFmtId="164" fontId="97" fillId="0" borderId="0" xfId="0" applyFont="1" applyAlignment="1">
      <alignment horizontal="center"/>
    </xf>
    <xf numFmtId="3" fontId="86" fillId="0" borderId="0" xfId="1" applyNumberFormat="1" applyFont="1" applyFill="1" applyAlignment="1">
      <alignment horizontal="center"/>
    </xf>
    <xf numFmtId="164" fontId="10" fillId="0" borderId="0" xfId="51497" applyFont="1" applyFill="1"/>
    <xf numFmtId="164" fontId="10" fillId="0" borderId="0" xfId="51497" applyFont="1" applyFill="1" applyAlignment="1" applyProtection="1">
      <alignment horizontal="left"/>
    </xf>
    <xf numFmtId="164" fontId="24" fillId="0" borderId="0" xfId="4" quotePrefix="1" applyFont="1" applyFill="1" applyAlignment="1" applyProtection="1">
      <alignment horizontal="center"/>
    </xf>
    <xf numFmtId="164" fontId="94" fillId="0" borderId="0" xfId="0" applyFont="1" applyFill="1" applyAlignment="1">
      <alignment horizontal="center"/>
    </xf>
    <xf numFmtId="164" fontId="94" fillId="0" borderId="0" xfId="51497" applyFont="1" applyAlignment="1">
      <alignment horizontal="center"/>
    </xf>
    <xf numFmtId="164" fontId="94" fillId="0" borderId="0" xfId="0" applyFont="1" applyAlignment="1">
      <alignment horizontal="center"/>
    </xf>
    <xf numFmtId="164" fontId="24" fillId="0" borderId="45" xfId="0" applyFont="1" applyFill="1" applyBorder="1" applyAlignment="1">
      <alignment horizontal="center"/>
    </xf>
    <xf numFmtId="164" fontId="24" fillId="0" borderId="8" xfId="0" applyFont="1" applyFill="1" applyBorder="1" applyAlignment="1">
      <alignment horizontal="center"/>
    </xf>
    <xf numFmtId="164" fontId="94" fillId="0" borderId="43" xfId="0" quotePrefix="1" applyFont="1" applyFill="1" applyBorder="1" applyAlignment="1" applyProtection="1">
      <alignment horizontal="center"/>
    </xf>
    <xf numFmtId="164" fontId="94" fillId="0" borderId="1" xfId="0" applyFont="1" applyFill="1" applyBorder="1" applyAlignment="1" applyProtection="1">
      <alignment horizontal="center"/>
    </xf>
    <xf numFmtId="164" fontId="94" fillId="0" borderId="44" xfId="0" applyFont="1" applyFill="1" applyBorder="1" applyAlignment="1" applyProtection="1">
      <alignment horizontal="center"/>
    </xf>
    <xf numFmtId="164" fontId="94" fillId="0" borderId="0" xfId="0" applyFont="1" applyFill="1" applyAlignment="1">
      <alignment horizontal="center"/>
    </xf>
    <xf numFmtId="164" fontId="94" fillId="0" borderId="0" xfId="0" applyFont="1" applyFill="1" applyAlignment="1" applyProtection="1">
      <alignment horizontal="center"/>
    </xf>
    <xf numFmtId="164" fontId="94" fillId="0" borderId="0" xfId="0" applyFont="1" applyFill="1" applyBorder="1" applyAlignment="1">
      <alignment horizontal="center" vertical="center" wrapText="1"/>
    </xf>
    <xf numFmtId="164" fontId="94" fillId="0" borderId="0" xfId="4" applyFont="1" applyFill="1" applyAlignment="1" applyProtection="1">
      <alignment horizontal="center"/>
    </xf>
    <xf numFmtId="164" fontId="94" fillId="0" borderId="0" xfId="18" applyFont="1" applyFill="1" applyAlignment="1" applyProtection="1">
      <alignment horizontal="center"/>
    </xf>
    <xf numFmtId="164" fontId="94" fillId="0" borderId="0" xfId="18" quotePrefix="1" applyFont="1" applyFill="1" applyAlignment="1" applyProtection="1">
      <alignment horizontal="center"/>
    </xf>
    <xf numFmtId="164" fontId="24" fillId="0" borderId="15" xfId="18" applyFont="1" applyFill="1" applyBorder="1" applyAlignment="1" applyProtection="1">
      <alignment horizontal="center"/>
    </xf>
    <xf numFmtId="164" fontId="24" fillId="0" borderId="13" xfId="18" applyFont="1" applyFill="1" applyBorder="1" applyAlignment="1" applyProtection="1">
      <alignment horizontal="center"/>
    </xf>
    <xf numFmtId="164" fontId="94" fillId="0" borderId="0" xfId="4" quotePrefix="1" applyFont="1" applyFill="1" applyAlignment="1" applyProtection="1">
      <alignment horizontal="center"/>
    </xf>
    <xf numFmtId="164" fontId="24" fillId="0" borderId="0" xfId="4" applyFont="1" applyFill="1" applyAlignment="1" applyProtection="1">
      <alignment horizontal="left" vertical="top" wrapText="1"/>
    </xf>
    <xf numFmtId="164" fontId="86" fillId="0" borderId="0" xfId="4" applyFont="1" applyFill="1" applyAlignment="1" applyProtection="1">
      <alignment horizontal="center"/>
    </xf>
    <xf numFmtId="164" fontId="86" fillId="0" borderId="0" xfId="18" applyFont="1" applyFill="1" applyAlignment="1" applyProtection="1">
      <alignment horizontal="center"/>
    </xf>
    <xf numFmtId="164" fontId="86" fillId="45" borderId="0" xfId="18" quotePrefix="1" applyFont="1" applyFill="1" applyAlignment="1" applyProtection="1">
      <alignment horizontal="center"/>
    </xf>
    <xf numFmtId="164" fontId="86" fillId="45" borderId="0" xfId="18" applyFont="1" applyFill="1" applyAlignment="1" applyProtection="1">
      <alignment horizontal="center"/>
    </xf>
    <xf numFmtId="164" fontId="26" fillId="0" borderId="15" xfId="18" applyFont="1" applyFill="1" applyBorder="1" applyAlignment="1" applyProtection="1">
      <alignment horizontal="center"/>
    </xf>
    <xf numFmtId="164" fontId="26" fillId="0" borderId="13" xfId="18" applyFont="1" applyFill="1" applyBorder="1" applyAlignment="1" applyProtection="1">
      <alignment horizontal="center"/>
    </xf>
    <xf numFmtId="164" fontId="86" fillId="45" borderId="0" xfId="4" applyFont="1" applyFill="1" applyAlignment="1" applyProtection="1">
      <alignment horizontal="center"/>
    </xf>
    <xf numFmtId="164" fontId="90" fillId="0" borderId="0" xfId="4" quotePrefix="1" applyFont="1" applyFill="1" applyBorder="1" applyAlignment="1" applyProtection="1">
      <alignment horizontal="justify" wrapText="1"/>
    </xf>
    <xf numFmtId="164" fontId="86" fillId="45" borderId="0" xfId="4" quotePrefix="1" applyFont="1" applyFill="1" applyAlignment="1" applyProtection="1">
      <alignment horizontal="center"/>
    </xf>
    <xf numFmtId="164" fontId="90" fillId="0" borderId="0" xfId="4" applyFont="1" applyFill="1" applyAlignment="1">
      <alignment horizontal="justify" wrapText="1"/>
    </xf>
    <xf numFmtId="164" fontId="26" fillId="0" borderId="0" xfId="0" quotePrefix="1" applyFont="1" applyFill="1" applyAlignment="1">
      <alignment horizontal="left"/>
    </xf>
    <xf numFmtId="164" fontId="86" fillId="0" borderId="0" xfId="4" quotePrefix="1" applyFont="1" applyFill="1" applyAlignment="1" applyProtection="1">
      <alignment horizontal="center"/>
    </xf>
    <xf numFmtId="164" fontId="86" fillId="0" borderId="0" xfId="4" applyFont="1" applyFill="1" applyAlignment="1" applyProtection="1">
      <alignment horizontal="right"/>
    </xf>
    <xf numFmtId="164" fontId="86" fillId="0" borderId="0" xfId="0" quotePrefix="1" applyFont="1" applyFill="1" applyAlignment="1">
      <alignment horizontal="left"/>
    </xf>
    <xf numFmtId="164" fontId="86" fillId="0" borderId="0" xfId="0" applyFont="1" applyFill="1" applyAlignment="1">
      <alignment horizontal="left"/>
    </xf>
    <xf numFmtId="164" fontId="86" fillId="0" borderId="0" xfId="0" quotePrefix="1" applyFont="1" applyFill="1" applyAlignment="1">
      <alignment horizontal="center"/>
    </xf>
    <xf numFmtId="164" fontId="26" fillId="0" borderId="0" xfId="0" applyFont="1" applyFill="1" applyAlignment="1">
      <alignment horizontal="center"/>
    </xf>
    <xf numFmtId="164" fontId="86" fillId="0" borderId="0" xfId="0" applyFont="1" applyFill="1" applyBorder="1" applyAlignment="1" applyProtection="1">
      <alignment horizontal="center"/>
    </xf>
    <xf numFmtId="164" fontId="26" fillId="0" borderId="0" xfId="4" applyFont="1" applyFill="1" applyAlignment="1"/>
  </cellXfs>
  <cellStyles count="51498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509699AD-8C58-43DA-ACC3-E5D9F150D770}"/>
    <cellStyle name="Normal 26" xfId="5830" xr:uid="{00000000-0005-0000-0000-000047610000}"/>
    <cellStyle name="Normal 27" xfId="2986" xr:uid="{00000000-0005-0000-0000-000048610000}"/>
    <cellStyle name="Normal 28" xfId="5832" xr:uid="{00000000-0005-0000-0000-000049610000}"/>
    <cellStyle name="Normal 28 2" xfId="8735" xr:uid="{00000000-0005-0000-0000-00004A610000}"/>
    <cellStyle name="Normal 28 3" xfId="17287" xr:uid="{00000000-0005-0000-0000-00004B610000}"/>
    <cellStyle name="Normal 29" xfId="5834" xr:uid="{00000000-0005-0000-0000-00004C610000}"/>
    <cellStyle name="Normal 3" xfId="14" xr:uid="{00000000-0005-0000-0000-00004D610000}"/>
    <cellStyle name="Normal 3 10" xfId="2987" xr:uid="{00000000-0005-0000-0000-00004E610000}"/>
    <cellStyle name="Normal 3 11" xfId="2988" xr:uid="{00000000-0005-0000-0000-00004F610000}"/>
    <cellStyle name="Normal 3 12" xfId="2989" xr:uid="{00000000-0005-0000-0000-000050610000}"/>
    <cellStyle name="Normal 3 13" xfId="2990" xr:uid="{00000000-0005-0000-0000-000051610000}"/>
    <cellStyle name="Normal 3 2" xfId="2991" xr:uid="{00000000-0005-0000-0000-000052610000}"/>
    <cellStyle name="Normal 3 2 10" xfId="2992" xr:uid="{00000000-0005-0000-0000-000053610000}"/>
    <cellStyle name="Normal 3 2 10 2" xfId="2993" xr:uid="{00000000-0005-0000-0000-000054610000}"/>
    <cellStyle name="Normal 3 2 10 2 2" xfId="7257" xr:uid="{00000000-0005-0000-0000-000055610000}"/>
    <cellStyle name="Normal 3 2 10 2 2 2" xfId="27211" xr:uid="{00000000-0005-0000-0000-000056610000}"/>
    <cellStyle name="Normal 3 2 10 2 2 2 2" xfId="47161" xr:uid="{00000000-0005-0000-0000-000057610000}"/>
    <cellStyle name="Normal 3 2 10 2 2 3" xfId="18661" xr:uid="{00000000-0005-0000-0000-000058610000}"/>
    <cellStyle name="Normal 3 2 10 2 2 4" xfId="38611" xr:uid="{00000000-0005-0000-0000-000059610000}"/>
    <cellStyle name="Normal 3 2 10 2 3" xfId="10109" xr:uid="{00000000-0005-0000-0000-00005A610000}"/>
    <cellStyle name="Normal 3 2 10 2 3 2" xfId="30061" xr:uid="{00000000-0005-0000-0000-00005B610000}"/>
    <cellStyle name="Normal 3 2 10 2 3 2 2" xfId="50011" xr:uid="{00000000-0005-0000-0000-00005C610000}"/>
    <cellStyle name="Normal 3 2 10 2 3 3" xfId="21511" xr:uid="{00000000-0005-0000-0000-00005D610000}"/>
    <cellStyle name="Normal 3 2 10 2 3 4" xfId="41461" xr:uid="{00000000-0005-0000-0000-00005E610000}"/>
    <cellStyle name="Normal 3 2 10 2 4" xfId="15809" xr:uid="{00000000-0005-0000-0000-00005F610000}"/>
    <cellStyle name="Normal 3 2 10 2 4 2" xfId="35761" xr:uid="{00000000-0005-0000-0000-000060610000}"/>
    <cellStyle name="Normal 3 2 10 2 5" xfId="24361" xr:uid="{00000000-0005-0000-0000-000061610000}"/>
    <cellStyle name="Normal 3 2 10 2 5 2" xfId="44311" xr:uid="{00000000-0005-0000-0000-000062610000}"/>
    <cellStyle name="Normal 3 2 10 2 6" xfId="12959" xr:uid="{00000000-0005-0000-0000-000063610000}"/>
    <cellStyle name="Normal 3 2 10 2 7" xfId="32911" xr:uid="{00000000-0005-0000-0000-000064610000}"/>
    <cellStyle name="Normal 3 2 10 3" xfId="7256" xr:uid="{00000000-0005-0000-0000-000065610000}"/>
    <cellStyle name="Normal 3 2 10 3 2" xfId="27210" xr:uid="{00000000-0005-0000-0000-000066610000}"/>
    <cellStyle name="Normal 3 2 10 3 2 2" xfId="47160" xr:uid="{00000000-0005-0000-0000-000067610000}"/>
    <cellStyle name="Normal 3 2 10 3 3" xfId="18660" xr:uid="{00000000-0005-0000-0000-000068610000}"/>
    <cellStyle name="Normal 3 2 10 3 4" xfId="38610" xr:uid="{00000000-0005-0000-0000-000069610000}"/>
    <cellStyle name="Normal 3 2 10 4" xfId="10108" xr:uid="{00000000-0005-0000-0000-00006A610000}"/>
    <cellStyle name="Normal 3 2 10 4 2" xfId="30060" xr:uid="{00000000-0005-0000-0000-00006B610000}"/>
    <cellStyle name="Normal 3 2 10 4 2 2" xfId="50010" xr:uid="{00000000-0005-0000-0000-00006C610000}"/>
    <cellStyle name="Normal 3 2 10 4 3" xfId="21510" xr:uid="{00000000-0005-0000-0000-00006D610000}"/>
    <cellStyle name="Normal 3 2 10 4 4" xfId="41460" xr:uid="{00000000-0005-0000-0000-00006E610000}"/>
    <cellStyle name="Normal 3 2 10 5" xfId="15808" xr:uid="{00000000-0005-0000-0000-00006F610000}"/>
    <cellStyle name="Normal 3 2 10 5 2" xfId="35760" xr:uid="{00000000-0005-0000-0000-000070610000}"/>
    <cellStyle name="Normal 3 2 10 6" xfId="24360" xr:uid="{00000000-0005-0000-0000-000071610000}"/>
    <cellStyle name="Normal 3 2 10 6 2" xfId="44310" xr:uid="{00000000-0005-0000-0000-000072610000}"/>
    <cellStyle name="Normal 3 2 10 7" xfId="12958" xr:uid="{00000000-0005-0000-0000-000073610000}"/>
    <cellStyle name="Normal 3 2 10 8" xfId="32910" xr:uid="{00000000-0005-0000-0000-000074610000}"/>
    <cellStyle name="Normal 3 2 11" xfId="2994" xr:uid="{00000000-0005-0000-0000-000075610000}"/>
    <cellStyle name="Normal 3 2 11 2" xfId="2995" xr:uid="{00000000-0005-0000-0000-000076610000}"/>
    <cellStyle name="Normal 3 2 11 2 2" xfId="7259" xr:uid="{00000000-0005-0000-0000-000077610000}"/>
    <cellStyle name="Normal 3 2 11 2 2 2" xfId="27213" xr:uid="{00000000-0005-0000-0000-000078610000}"/>
    <cellStyle name="Normal 3 2 11 2 2 2 2" xfId="47163" xr:uid="{00000000-0005-0000-0000-000079610000}"/>
    <cellStyle name="Normal 3 2 11 2 2 3" xfId="18663" xr:uid="{00000000-0005-0000-0000-00007A610000}"/>
    <cellStyle name="Normal 3 2 11 2 2 4" xfId="38613" xr:uid="{00000000-0005-0000-0000-00007B610000}"/>
    <cellStyle name="Normal 3 2 11 2 3" xfId="10111" xr:uid="{00000000-0005-0000-0000-00007C610000}"/>
    <cellStyle name="Normal 3 2 11 2 3 2" xfId="30063" xr:uid="{00000000-0005-0000-0000-00007D610000}"/>
    <cellStyle name="Normal 3 2 11 2 3 2 2" xfId="50013" xr:uid="{00000000-0005-0000-0000-00007E610000}"/>
    <cellStyle name="Normal 3 2 11 2 3 3" xfId="21513" xr:uid="{00000000-0005-0000-0000-00007F610000}"/>
    <cellStyle name="Normal 3 2 11 2 3 4" xfId="41463" xr:uid="{00000000-0005-0000-0000-000080610000}"/>
    <cellStyle name="Normal 3 2 11 2 4" xfId="15811" xr:uid="{00000000-0005-0000-0000-000081610000}"/>
    <cellStyle name="Normal 3 2 11 2 4 2" xfId="35763" xr:uid="{00000000-0005-0000-0000-000082610000}"/>
    <cellStyle name="Normal 3 2 11 2 5" xfId="24363" xr:uid="{00000000-0005-0000-0000-000083610000}"/>
    <cellStyle name="Normal 3 2 11 2 5 2" xfId="44313" xr:uid="{00000000-0005-0000-0000-000084610000}"/>
    <cellStyle name="Normal 3 2 11 2 6" xfId="12961" xr:uid="{00000000-0005-0000-0000-000085610000}"/>
    <cellStyle name="Normal 3 2 11 2 7" xfId="32913" xr:uid="{00000000-0005-0000-0000-000086610000}"/>
    <cellStyle name="Normal 3 2 11 3" xfId="7258" xr:uid="{00000000-0005-0000-0000-000087610000}"/>
    <cellStyle name="Normal 3 2 11 3 2" xfId="27212" xr:uid="{00000000-0005-0000-0000-000088610000}"/>
    <cellStyle name="Normal 3 2 11 3 2 2" xfId="47162" xr:uid="{00000000-0005-0000-0000-000089610000}"/>
    <cellStyle name="Normal 3 2 11 3 3" xfId="18662" xr:uid="{00000000-0005-0000-0000-00008A610000}"/>
    <cellStyle name="Normal 3 2 11 3 4" xfId="38612" xr:uid="{00000000-0005-0000-0000-00008B610000}"/>
    <cellStyle name="Normal 3 2 11 4" xfId="10110" xr:uid="{00000000-0005-0000-0000-00008C610000}"/>
    <cellStyle name="Normal 3 2 11 4 2" xfId="30062" xr:uid="{00000000-0005-0000-0000-00008D610000}"/>
    <cellStyle name="Normal 3 2 11 4 2 2" xfId="50012" xr:uid="{00000000-0005-0000-0000-00008E610000}"/>
    <cellStyle name="Normal 3 2 11 4 3" xfId="21512" xr:uid="{00000000-0005-0000-0000-00008F610000}"/>
    <cellStyle name="Normal 3 2 11 4 4" xfId="41462" xr:uid="{00000000-0005-0000-0000-000090610000}"/>
    <cellStyle name="Normal 3 2 11 5" xfId="15810" xr:uid="{00000000-0005-0000-0000-000091610000}"/>
    <cellStyle name="Normal 3 2 11 5 2" xfId="35762" xr:uid="{00000000-0005-0000-0000-000092610000}"/>
    <cellStyle name="Normal 3 2 11 6" xfId="24362" xr:uid="{00000000-0005-0000-0000-000093610000}"/>
    <cellStyle name="Normal 3 2 11 6 2" xfId="44312" xr:uid="{00000000-0005-0000-0000-000094610000}"/>
    <cellStyle name="Normal 3 2 11 7" xfId="12960" xr:uid="{00000000-0005-0000-0000-000095610000}"/>
    <cellStyle name="Normal 3 2 11 8" xfId="32912" xr:uid="{00000000-0005-0000-0000-000096610000}"/>
    <cellStyle name="Normal 3 2 12" xfId="2996" xr:uid="{00000000-0005-0000-0000-000097610000}"/>
    <cellStyle name="Normal 3 2 12 2" xfId="2997" xr:uid="{00000000-0005-0000-0000-000098610000}"/>
    <cellStyle name="Normal 3 2 12 2 2" xfId="7261" xr:uid="{00000000-0005-0000-0000-000099610000}"/>
    <cellStyle name="Normal 3 2 12 2 2 2" xfId="27215" xr:uid="{00000000-0005-0000-0000-00009A610000}"/>
    <cellStyle name="Normal 3 2 12 2 2 2 2" xfId="47165" xr:uid="{00000000-0005-0000-0000-00009B610000}"/>
    <cellStyle name="Normal 3 2 12 2 2 3" xfId="18665" xr:uid="{00000000-0005-0000-0000-00009C610000}"/>
    <cellStyle name="Normal 3 2 12 2 2 4" xfId="38615" xr:uid="{00000000-0005-0000-0000-00009D610000}"/>
    <cellStyle name="Normal 3 2 12 2 3" xfId="10113" xr:uid="{00000000-0005-0000-0000-00009E610000}"/>
    <cellStyle name="Normal 3 2 12 2 3 2" xfId="30065" xr:uid="{00000000-0005-0000-0000-00009F610000}"/>
    <cellStyle name="Normal 3 2 12 2 3 2 2" xfId="50015" xr:uid="{00000000-0005-0000-0000-0000A0610000}"/>
    <cellStyle name="Normal 3 2 12 2 3 3" xfId="21515" xr:uid="{00000000-0005-0000-0000-0000A1610000}"/>
    <cellStyle name="Normal 3 2 12 2 3 4" xfId="41465" xr:uid="{00000000-0005-0000-0000-0000A2610000}"/>
    <cellStyle name="Normal 3 2 12 2 4" xfId="15813" xr:uid="{00000000-0005-0000-0000-0000A3610000}"/>
    <cellStyle name="Normal 3 2 12 2 4 2" xfId="35765" xr:uid="{00000000-0005-0000-0000-0000A4610000}"/>
    <cellStyle name="Normal 3 2 12 2 5" xfId="24365" xr:uid="{00000000-0005-0000-0000-0000A5610000}"/>
    <cellStyle name="Normal 3 2 12 2 5 2" xfId="44315" xr:uid="{00000000-0005-0000-0000-0000A6610000}"/>
    <cellStyle name="Normal 3 2 12 2 6" xfId="12963" xr:uid="{00000000-0005-0000-0000-0000A7610000}"/>
    <cellStyle name="Normal 3 2 12 2 7" xfId="32915" xr:uid="{00000000-0005-0000-0000-0000A8610000}"/>
    <cellStyle name="Normal 3 2 12 3" xfId="7260" xr:uid="{00000000-0005-0000-0000-0000A9610000}"/>
    <cellStyle name="Normal 3 2 12 3 2" xfId="27214" xr:uid="{00000000-0005-0000-0000-0000AA610000}"/>
    <cellStyle name="Normal 3 2 12 3 2 2" xfId="47164" xr:uid="{00000000-0005-0000-0000-0000AB610000}"/>
    <cellStyle name="Normal 3 2 12 3 3" xfId="18664" xr:uid="{00000000-0005-0000-0000-0000AC610000}"/>
    <cellStyle name="Normal 3 2 12 3 4" xfId="38614" xr:uid="{00000000-0005-0000-0000-0000AD610000}"/>
    <cellStyle name="Normal 3 2 12 4" xfId="10112" xr:uid="{00000000-0005-0000-0000-0000AE610000}"/>
    <cellStyle name="Normal 3 2 12 4 2" xfId="30064" xr:uid="{00000000-0005-0000-0000-0000AF610000}"/>
    <cellStyle name="Normal 3 2 12 4 2 2" xfId="50014" xr:uid="{00000000-0005-0000-0000-0000B0610000}"/>
    <cellStyle name="Normal 3 2 12 4 3" xfId="21514" xr:uid="{00000000-0005-0000-0000-0000B1610000}"/>
    <cellStyle name="Normal 3 2 12 4 4" xfId="41464" xr:uid="{00000000-0005-0000-0000-0000B2610000}"/>
    <cellStyle name="Normal 3 2 12 5" xfId="15812" xr:uid="{00000000-0005-0000-0000-0000B3610000}"/>
    <cellStyle name="Normal 3 2 12 5 2" xfId="35764" xr:uid="{00000000-0005-0000-0000-0000B4610000}"/>
    <cellStyle name="Normal 3 2 12 6" xfId="24364" xr:uid="{00000000-0005-0000-0000-0000B5610000}"/>
    <cellStyle name="Normal 3 2 12 6 2" xfId="44314" xr:uid="{00000000-0005-0000-0000-0000B6610000}"/>
    <cellStyle name="Normal 3 2 12 7" xfId="12962" xr:uid="{00000000-0005-0000-0000-0000B7610000}"/>
    <cellStyle name="Normal 3 2 12 8" xfId="32914" xr:uid="{00000000-0005-0000-0000-0000B8610000}"/>
    <cellStyle name="Normal 3 2 13" xfId="2998" xr:uid="{00000000-0005-0000-0000-0000B9610000}"/>
    <cellStyle name="Normal 3 2 14" xfId="2999" xr:uid="{00000000-0005-0000-0000-0000BA610000}"/>
    <cellStyle name="Normal 3 2 14 2" xfId="7262" xr:uid="{00000000-0005-0000-0000-0000BB610000}"/>
    <cellStyle name="Normal 3 2 14 2 2" xfId="27216" xr:uid="{00000000-0005-0000-0000-0000BC610000}"/>
    <cellStyle name="Normal 3 2 14 2 2 2" xfId="47166" xr:uid="{00000000-0005-0000-0000-0000BD610000}"/>
    <cellStyle name="Normal 3 2 14 2 3" xfId="18666" xr:uid="{00000000-0005-0000-0000-0000BE610000}"/>
    <cellStyle name="Normal 3 2 14 2 4" xfId="38616" xr:uid="{00000000-0005-0000-0000-0000BF610000}"/>
    <cellStyle name="Normal 3 2 14 3" xfId="10114" xr:uid="{00000000-0005-0000-0000-0000C0610000}"/>
    <cellStyle name="Normal 3 2 14 3 2" xfId="30066" xr:uid="{00000000-0005-0000-0000-0000C1610000}"/>
    <cellStyle name="Normal 3 2 14 3 2 2" xfId="50016" xr:uid="{00000000-0005-0000-0000-0000C2610000}"/>
    <cellStyle name="Normal 3 2 14 3 3" xfId="21516" xr:uid="{00000000-0005-0000-0000-0000C3610000}"/>
    <cellStyle name="Normal 3 2 14 3 4" xfId="41466" xr:uid="{00000000-0005-0000-0000-0000C4610000}"/>
    <cellStyle name="Normal 3 2 14 4" xfId="15814" xr:uid="{00000000-0005-0000-0000-0000C5610000}"/>
    <cellStyle name="Normal 3 2 14 4 2" xfId="35766" xr:uid="{00000000-0005-0000-0000-0000C6610000}"/>
    <cellStyle name="Normal 3 2 14 5" xfId="24366" xr:uid="{00000000-0005-0000-0000-0000C7610000}"/>
    <cellStyle name="Normal 3 2 14 5 2" xfId="44316" xr:uid="{00000000-0005-0000-0000-0000C8610000}"/>
    <cellStyle name="Normal 3 2 14 6" xfId="12964" xr:uid="{00000000-0005-0000-0000-0000C9610000}"/>
    <cellStyle name="Normal 3 2 14 7" xfId="32916" xr:uid="{00000000-0005-0000-0000-0000CA610000}"/>
    <cellStyle name="Normal 3 2 2" xfId="3000" xr:uid="{00000000-0005-0000-0000-0000CB610000}"/>
    <cellStyle name="Normal 3 2 2 10" xfId="3001" xr:uid="{00000000-0005-0000-0000-0000CC610000}"/>
    <cellStyle name="Normal 3 2 2 11" xfId="3002" xr:uid="{00000000-0005-0000-0000-0000CD610000}"/>
    <cellStyle name="Normal 3 2 2 12" xfId="3003" xr:uid="{00000000-0005-0000-0000-0000CE610000}"/>
    <cellStyle name="Normal 3 2 2 12 2" xfId="3004" xr:uid="{00000000-0005-0000-0000-0000CF610000}"/>
    <cellStyle name="Normal 3 2 2 12 2 2" xfId="7265" xr:uid="{00000000-0005-0000-0000-0000D0610000}"/>
    <cellStyle name="Normal 3 2 2 12 2 2 2" xfId="27219" xr:uid="{00000000-0005-0000-0000-0000D1610000}"/>
    <cellStyle name="Normal 3 2 2 12 2 2 2 2" xfId="47169" xr:uid="{00000000-0005-0000-0000-0000D2610000}"/>
    <cellStyle name="Normal 3 2 2 12 2 2 3" xfId="18669" xr:uid="{00000000-0005-0000-0000-0000D3610000}"/>
    <cellStyle name="Normal 3 2 2 12 2 2 4" xfId="38619" xr:uid="{00000000-0005-0000-0000-0000D4610000}"/>
    <cellStyle name="Normal 3 2 2 12 2 3" xfId="10117" xr:uid="{00000000-0005-0000-0000-0000D5610000}"/>
    <cellStyle name="Normal 3 2 2 12 2 3 2" xfId="30069" xr:uid="{00000000-0005-0000-0000-0000D6610000}"/>
    <cellStyle name="Normal 3 2 2 12 2 3 2 2" xfId="50019" xr:uid="{00000000-0005-0000-0000-0000D7610000}"/>
    <cellStyle name="Normal 3 2 2 12 2 3 3" xfId="21519" xr:uid="{00000000-0005-0000-0000-0000D8610000}"/>
    <cellStyle name="Normal 3 2 2 12 2 3 4" xfId="41469" xr:uid="{00000000-0005-0000-0000-0000D9610000}"/>
    <cellStyle name="Normal 3 2 2 12 2 4" xfId="15817" xr:uid="{00000000-0005-0000-0000-0000DA610000}"/>
    <cellStyle name="Normal 3 2 2 12 2 4 2" xfId="35769" xr:uid="{00000000-0005-0000-0000-0000DB610000}"/>
    <cellStyle name="Normal 3 2 2 12 2 5" xfId="24369" xr:uid="{00000000-0005-0000-0000-0000DC610000}"/>
    <cellStyle name="Normal 3 2 2 12 2 5 2" xfId="44319" xr:uid="{00000000-0005-0000-0000-0000DD610000}"/>
    <cellStyle name="Normal 3 2 2 12 2 6" xfId="12967" xr:uid="{00000000-0005-0000-0000-0000DE610000}"/>
    <cellStyle name="Normal 3 2 2 12 2 7" xfId="32919" xr:uid="{00000000-0005-0000-0000-0000DF610000}"/>
    <cellStyle name="Normal 3 2 2 12 3" xfId="7264" xr:uid="{00000000-0005-0000-0000-0000E0610000}"/>
    <cellStyle name="Normal 3 2 2 12 3 2" xfId="27218" xr:uid="{00000000-0005-0000-0000-0000E1610000}"/>
    <cellStyle name="Normal 3 2 2 12 3 2 2" xfId="47168" xr:uid="{00000000-0005-0000-0000-0000E2610000}"/>
    <cellStyle name="Normal 3 2 2 12 3 3" xfId="18668" xr:uid="{00000000-0005-0000-0000-0000E3610000}"/>
    <cellStyle name="Normal 3 2 2 12 3 4" xfId="38618" xr:uid="{00000000-0005-0000-0000-0000E4610000}"/>
    <cellStyle name="Normal 3 2 2 12 4" xfId="10116" xr:uid="{00000000-0005-0000-0000-0000E5610000}"/>
    <cellStyle name="Normal 3 2 2 12 4 2" xfId="30068" xr:uid="{00000000-0005-0000-0000-0000E6610000}"/>
    <cellStyle name="Normal 3 2 2 12 4 2 2" xfId="50018" xr:uid="{00000000-0005-0000-0000-0000E7610000}"/>
    <cellStyle name="Normal 3 2 2 12 4 3" xfId="21518" xr:uid="{00000000-0005-0000-0000-0000E8610000}"/>
    <cellStyle name="Normal 3 2 2 12 4 4" xfId="41468" xr:uid="{00000000-0005-0000-0000-0000E9610000}"/>
    <cellStyle name="Normal 3 2 2 12 5" xfId="15816" xr:uid="{00000000-0005-0000-0000-0000EA610000}"/>
    <cellStyle name="Normal 3 2 2 12 5 2" xfId="35768" xr:uid="{00000000-0005-0000-0000-0000EB610000}"/>
    <cellStyle name="Normal 3 2 2 12 6" xfId="24368" xr:uid="{00000000-0005-0000-0000-0000EC610000}"/>
    <cellStyle name="Normal 3 2 2 12 6 2" xfId="44318" xr:uid="{00000000-0005-0000-0000-0000ED610000}"/>
    <cellStyle name="Normal 3 2 2 12 7" xfId="12966" xr:uid="{00000000-0005-0000-0000-0000EE610000}"/>
    <cellStyle name="Normal 3 2 2 12 8" xfId="32918" xr:uid="{00000000-0005-0000-0000-0000EF610000}"/>
    <cellStyle name="Normal 3 2 2 13" xfId="3005" xr:uid="{00000000-0005-0000-0000-0000F0610000}"/>
    <cellStyle name="Normal 3 2 2 14" xfId="7263" xr:uid="{00000000-0005-0000-0000-0000F1610000}"/>
    <cellStyle name="Normal 3 2 2 14 2" xfId="27217" xr:uid="{00000000-0005-0000-0000-0000F2610000}"/>
    <cellStyle name="Normal 3 2 2 14 2 2" xfId="47167" xr:uid="{00000000-0005-0000-0000-0000F3610000}"/>
    <cellStyle name="Normal 3 2 2 14 3" xfId="18667" xr:uid="{00000000-0005-0000-0000-0000F4610000}"/>
    <cellStyle name="Normal 3 2 2 14 4" xfId="38617" xr:uid="{00000000-0005-0000-0000-0000F5610000}"/>
    <cellStyle name="Normal 3 2 2 15" xfId="10115" xr:uid="{00000000-0005-0000-0000-0000F6610000}"/>
    <cellStyle name="Normal 3 2 2 15 2" xfId="30067" xr:uid="{00000000-0005-0000-0000-0000F7610000}"/>
    <cellStyle name="Normal 3 2 2 15 2 2" xfId="50017" xr:uid="{00000000-0005-0000-0000-0000F8610000}"/>
    <cellStyle name="Normal 3 2 2 15 3" xfId="21517" xr:uid="{00000000-0005-0000-0000-0000F9610000}"/>
    <cellStyle name="Normal 3 2 2 15 4" xfId="41467" xr:uid="{00000000-0005-0000-0000-0000FA610000}"/>
    <cellStyle name="Normal 3 2 2 16" xfId="15815" xr:uid="{00000000-0005-0000-0000-0000FB610000}"/>
    <cellStyle name="Normal 3 2 2 16 2" xfId="35767" xr:uid="{00000000-0005-0000-0000-0000FC610000}"/>
    <cellStyle name="Normal 3 2 2 17" xfId="24367" xr:uid="{00000000-0005-0000-0000-0000FD610000}"/>
    <cellStyle name="Normal 3 2 2 17 2" xfId="44317" xr:uid="{00000000-0005-0000-0000-0000FE610000}"/>
    <cellStyle name="Normal 3 2 2 18" xfId="12965" xr:uid="{00000000-0005-0000-0000-0000FF610000}"/>
    <cellStyle name="Normal 3 2 2 19" xfId="32917" xr:uid="{00000000-0005-0000-0000-000000620000}"/>
    <cellStyle name="Normal 3 2 2 2" xfId="3006" xr:uid="{00000000-0005-0000-0000-000001620000}"/>
    <cellStyle name="Normal 3 2 2 3" xfId="3007" xr:uid="{00000000-0005-0000-0000-000002620000}"/>
    <cellStyle name="Normal 3 2 2 4" xfId="3008" xr:uid="{00000000-0005-0000-0000-000003620000}"/>
    <cellStyle name="Normal 3 2 2 5" xfId="3009" xr:uid="{00000000-0005-0000-0000-000004620000}"/>
    <cellStyle name="Normal 3 2 2 6" xfId="3010" xr:uid="{00000000-0005-0000-0000-000005620000}"/>
    <cellStyle name="Normal 3 2 2 7" xfId="3011" xr:uid="{00000000-0005-0000-0000-000006620000}"/>
    <cellStyle name="Normal 3 2 2 8" xfId="3012" xr:uid="{00000000-0005-0000-0000-000007620000}"/>
    <cellStyle name="Normal 3 2 2 8 2" xfId="3013" xr:uid="{00000000-0005-0000-0000-000008620000}"/>
    <cellStyle name="Normal 3 2 2 8 3" xfId="3014" xr:uid="{00000000-0005-0000-0000-000009620000}"/>
    <cellStyle name="Normal 3 2 2 8 4" xfId="3015" xr:uid="{00000000-0005-0000-0000-00000A620000}"/>
    <cellStyle name="Normal 3 2 2 8 4 2" xfId="7266" xr:uid="{00000000-0005-0000-0000-00000B620000}"/>
    <cellStyle name="Normal 3 2 2 8 4 2 2" xfId="27220" xr:uid="{00000000-0005-0000-0000-00000C620000}"/>
    <cellStyle name="Normal 3 2 2 8 4 2 2 2" xfId="47170" xr:uid="{00000000-0005-0000-0000-00000D620000}"/>
    <cellStyle name="Normal 3 2 2 8 4 2 3" xfId="18670" xr:uid="{00000000-0005-0000-0000-00000E620000}"/>
    <cellStyle name="Normal 3 2 2 8 4 2 4" xfId="38620" xr:uid="{00000000-0005-0000-0000-00000F620000}"/>
    <cellStyle name="Normal 3 2 2 8 4 3" xfId="10118" xr:uid="{00000000-0005-0000-0000-000010620000}"/>
    <cellStyle name="Normal 3 2 2 8 4 3 2" xfId="30070" xr:uid="{00000000-0005-0000-0000-000011620000}"/>
    <cellStyle name="Normal 3 2 2 8 4 3 2 2" xfId="50020" xr:uid="{00000000-0005-0000-0000-000012620000}"/>
    <cellStyle name="Normal 3 2 2 8 4 3 3" xfId="21520" xr:uid="{00000000-0005-0000-0000-000013620000}"/>
    <cellStyle name="Normal 3 2 2 8 4 3 4" xfId="41470" xr:uid="{00000000-0005-0000-0000-000014620000}"/>
    <cellStyle name="Normal 3 2 2 8 4 4" xfId="15818" xr:uid="{00000000-0005-0000-0000-000015620000}"/>
    <cellStyle name="Normal 3 2 2 8 4 4 2" xfId="35770" xr:uid="{00000000-0005-0000-0000-000016620000}"/>
    <cellStyle name="Normal 3 2 2 8 4 5" xfId="24370" xr:uid="{00000000-0005-0000-0000-000017620000}"/>
    <cellStyle name="Normal 3 2 2 8 4 5 2" xfId="44320" xr:uid="{00000000-0005-0000-0000-000018620000}"/>
    <cellStyle name="Normal 3 2 2 8 4 6" xfId="12968" xr:uid="{00000000-0005-0000-0000-000019620000}"/>
    <cellStyle name="Normal 3 2 2 8 4 7" xfId="32920" xr:uid="{00000000-0005-0000-0000-00001A620000}"/>
    <cellStyle name="Normal 3 2 2 9" xfId="3016" xr:uid="{00000000-0005-0000-0000-00001B620000}"/>
    <cellStyle name="Normal 3 2 3" xfId="3017" xr:uid="{00000000-0005-0000-0000-00001C620000}"/>
    <cellStyle name="Normal 3 2 3 10" xfId="12969" xr:uid="{00000000-0005-0000-0000-00001D620000}"/>
    <cellStyle name="Normal 3 2 3 11" xfId="32921" xr:uid="{00000000-0005-0000-0000-00001E620000}"/>
    <cellStyle name="Normal 3 2 3 2" xfId="3018" xr:uid="{00000000-0005-0000-0000-00001F620000}"/>
    <cellStyle name="Normal 3 2 3 2 10" xfId="32922" xr:uid="{00000000-0005-0000-0000-000020620000}"/>
    <cellStyle name="Normal 3 2 3 2 2" xfId="3019" xr:uid="{00000000-0005-0000-0000-000021620000}"/>
    <cellStyle name="Normal 3 2 3 2 2 2" xfId="3020" xr:uid="{00000000-0005-0000-0000-000022620000}"/>
    <cellStyle name="Normal 3 2 3 2 2 2 2" xfId="7270" xr:uid="{00000000-0005-0000-0000-000023620000}"/>
    <cellStyle name="Normal 3 2 3 2 2 2 2 2" xfId="27224" xr:uid="{00000000-0005-0000-0000-000024620000}"/>
    <cellStyle name="Normal 3 2 3 2 2 2 2 2 2" xfId="47174" xr:uid="{00000000-0005-0000-0000-000025620000}"/>
    <cellStyle name="Normal 3 2 3 2 2 2 2 3" xfId="18674" xr:uid="{00000000-0005-0000-0000-000026620000}"/>
    <cellStyle name="Normal 3 2 3 2 2 2 2 4" xfId="38624" xr:uid="{00000000-0005-0000-0000-000027620000}"/>
    <cellStyle name="Normal 3 2 3 2 2 2 3" xfId="10122" xr:uid="{00000000-0005-0000-0000-000028620000}"/>
    <cellStyle name="Normal 3 2 3 2 2 2 3 2" xfId="30074" xr:uid="{00000000-0005-0000-0000-000029620000}"/>
    <cellStyle name="Normal 3 2 3 2 2 2 3 2 2" xfId="50024" xr:uid="{00000000-0005-0000-0000-00002A620000}"/>
    <cellStyle name="Normal 3 2 3 2 2 2 3 3" xfId="21524" xr:uid="{00000000-0005-0000-0000-00002B620000}"/>
    <cellStyle name="Normal 3 2 3 2 2 2 3 4" xfId="41474" xr:uid="{00000000-0005-0000-0000-00002C620000}"/>
    <cellStyle name="Normal 3 2 3 2 2 2 4" xfId="15822" xr:uid="{00000000-0005-0000-0000-00002D620000}"/>
    <cellStyle name="Normal 3 2 3 2 2 2 4 2" xfId="35774" xr:uid="{00000000-0005-0000-0000-00002E620000}"/>
    <cellStyle name="Normal 3 2 3 2 2 2 5" xfId="24374" xr:uid="{00000000-0005-0000-0000-00002F620000}"/>
    <cellStyle name="Normal 3 2 3 2 2 2 5 2" xfId="44324" xr:uid="{00000000-0005-0000-0000-000030620000}"/>
    <cellStyle name="Normal 3 2 3 2 2 2 6" xfId="12972" xr:uid="{00000000-0005-0000-0000-000031620000}"/>
    <cellStyle name="Normal 3 2 3 2 2 2 7" xfId="32924" xr:uid="{00000000-0005-0000-0000-000032620000}"/>
    <cellStyle name="Normal 3 2 3 2 2 3" xfId="7269" xr:uid="{00000000-0005-0000-0000-000033620000}"/>
    <cellStyle name="Normal 3 2 3 2 2 3 2" xfId="27223" xr:uid="{00000000-0005-0000-0000-000034620000}"/>
    <cellStyle name="Normal 3 2 3 2 2 3 2 2" xfId="47173" xr:uid="{00000000-0005-0000-0000-000035620000}"/>
    <cellStyle name="Normal 3 2 3 2 2 3 3" xfId="18673" xr:uid="{00000000-0005-0000-0000-000036620000}"/>
    <cellStyle name="Normal 3 2 3 2 2 3 4" xfId="38623" xr:uid="{00000000-0005-0000-0000-000037620000}"/>
    <cellStyle name="Normal 3 2 3 2 2 4" xfId="10121" xr:uid="{00000000-0005-0000-0000-000038620000}"/>
    <cellStyle name="Normal 3 2 3 2 2 4 2" xfId="30073" xr:uid="{00000000-0005-0000-0000-000039620000}"/>
    <cellStyle name="Normal 3 2 3 2 2 4 2 2" xfId="50023" xr:uid="{00000000-0005-0000-0000-00003A620000}"/>
    <cellStyle name="Normal 3 2 3 2 2 4 3" xfId="21523" xr:uid="{00000000-0005-0000-0000-00003B620000}"/>
    <cellStyle name="Normal 3 2 3 2 2 4 4" xfId="41473" xr:uid="{00000000-0005-0000-0000-00003C620000}"/>
    <cellStyle name="Normal 3 2 3 2 2 5" xfId="15821" xr:uid="{00000000-0005-0000-0000-00003D620000}"/>
    <cellStyle name="Normal 3 2 3 2 2 5 2" xfId="35773" xr:uid="{00000000-0005-0000-0000-00003E620000}"/>
    <cellStyle name="Normal 3 2 3 2 2 6" xfId="24373" xr:uid="{00000000-0005-0000-0000-00003F620000}"/>
    <cellStyle name="Normal 3 2 3 2 2 6 2" xfId="44323" xr:uid="{00000000-0005-0000-0000-000040620000}"/>
    <cellStyle name="Normal 3 2 3 2 2 7" xfId="12971" xr:uid="{00000000-0005-0000-0000-000041620000}"/>
    <cellStyle name="Normal 3 2 3 2 2 8" xfId="32923" xr:uid="{00000000-0005-0000-0000-000042620000}"/>
    <cellStyle name="Normal 3 2 3 2 3" xfId="3021" xr:uid="{00000000-0005-0000-0000-000043620000}"/>
    <cellStyle name="Normal 3 2 3 2 3 2" xfId="3022" xr:uid="{00000000-0005-0000-0000-000044620000}"/>
    <cellStyle name="Normal 3 2 3 2 3 2 2" xfId="7272" xr:uid="{00000000-0005-0000-0000-000045620000}"/>
    <cellStyle name="Normal 3 2 3 2 3 2 2 2" xfId="27226" xr:uid="{00000000-0005-0000-0000-000046620000}"/>
    <cellStyle name="Normal 3 2 3 2 3 2 2 2 2" xfId="47176" xr:uid="{00000000-0005-0000-0000-000047620000}"/>
    <cellStyle name="Normal 3 2 3 2 3 2 2 3" xfId="18676" xr:uid="{00000000-0005-0000-0000-000048620000}"/>
    <cellStyle name="Normal 3 2 3 2 3 2 2 4" xfId="38626" xr:uid="{00000000-0005-0000-0000-000049620000}"/>
    <cellStyle name="Normal 3 2 3 2 3 2 3" xfId="10124" xr:uid="{00000000-0005-0000-0000-00004A620000}"/>
    <cellStyle name="Normal 3 2 3 2 3 2 3 2" xfId="30076" xr:uid="{00000000-0005-0000-0000-00004B620000}"/>
    <cellStyle name="Normal 3 2 3 2 3 2 3 2 2" xfId="50026" xr:uid="{00000000-0005-0000-0000-00004C620000}"/>
    <cellStyle name="Normal 3 2 3 2 3 2 3 3" xfId="21526" xr:uid="{00000000-0005-0000-0000-00004D620000}"/>
    <cellStyle name="Normal 3 2 3 2 3 2 3 4" xfId="41476" xr:uid="{00000000-0005-0000-0000-00004E620000}"/>
    <cellStyle name="Normal 3 2 3 2 3 2 4" xfId="15824" xr:uid="{00000000-0005-0000-0000-00004F620000}"/>
    <cellStyle name="Normal 3 2 3 2 3 2 4 2" xfId="35776" xr:uid="{00000000-0005-0000-0000-000050620000}"/>
    <cellStyle name="Normal 3 2 3 2 3 2 5" xfId="24376" xr:uid="{00000000-0005-0000-0000-000051620000}"/>
    <cellStyle name="Normal 3 2 3 2 3 2 5 2" xfId="44326" xr:uid="{00000000-0005-0000-0000-000052620000}"/>
    <cellStyle name="Normal 3 2 3 2 3 2 6" xfId="12974" xr:uid="{00000000-0005-0000-0000-000053620000}"/>
    <cellStyle name="Normal 3 2 3 2 3 2 7" xfId="32926" xr:uid="{00000000-0005-0000-0000-000054620000}"/>
    <cellStyle name="Normal 3 2 3 2 3 3" xfId="7271" xr:uid="{00000000-0005-0000-0000-000055620000}"/>
    <cellStyle name="Normal 3 2 3 2 3 3 2" xfId="27225" xr:uid="{00000000-0005-0000-0000-000056620000}"/>
    <cellStyle name="Normal 3 2 3 2 3 3 2 2" xfId="47175" xr:uid="{00000000-0005-0000-0000-000057620000}"/>
    <cellStyle name="Normal 3 2 3 2 3 3 3" xfId="18675" xr:uid="{00000000-0005-0000-0000-000058620000}"/>
    <cellStyle name="Normal 3 2 3 2 3 3 4" xfId="38625" xr:uid="{00000000-0005-0000-0000-000059620000}"/>
    <cellStyle name="Normal 3 2 3 2 3 4" xfId="10123" xr:uid="{00000000-0005-0000-0000-00005A620000}"/>
    <cellStyle name="Normal 3 2 3 2 3 4 2" xfId="30075" xr:uid="{00000000-0005-0000-0000-00005B620000}"/>
    <cellStyle name="Normal 3 2 3 2 3 4 2 2" xfId="50025" xr:uid="{00000000-0005-0000-0000-00005C620000}"/>
    <cellStyle name="Normal 3 2 3 2 3 4 3" xfId="21525" xr:uid="{00000000-0005-0000-0000-00005D620000}"/>
    <cellStyle name="Normal 3 2 3 2 3 4 4" xfId="41475" xr:uid="{00000000-0005-0000-0000-00005E620000}"/>
    <cellStyle name="Normal 3 2 3 2 3 5" xfId="15823" xr:uid="{00000000-0005-0000-0000-00005F620000}"/>
    <cellStyle name="Normal 3 2 3 2 3 5 2" xfId="35775" xr:uid="{00000000-0005-0000-0000-000060620000}"/>
    <cellStyle name="Normal 3 2 3 2 3 6" xfId="24375" xr:uid="{00000000-0005-0000-0000-000061620000}"/>
    <cellStyle name="Normal 3 2 3 2 3 6 2" xfId="44325" xr:uid="{00000000-0005-0000-0000-000062620000}"/>
    <cellStyle name="Normal 3 2 3 2 3 7" xfId="12973" xr:uid="{00000000-0005-0000-0000-000063620000}"/>
    <cellStyle name="Normal 3 2 3 2 3 8" xfId="32925" xr:uid="{00000000-0005-0000-0000-000064620000}"/>
    <cellStyle name="Normal 3 2 3 2 4" xfId="3023" xr:uid="{00000000-0005-0000-0000-000065620000}"/>
    <cellStyle name="Normal 3 2 3 2 4 2" xfId="7273" xr:uid="{00000000-0005-0000-0000-000066620000}"/>
    <cellStyle name="Normal 3 2 3 2 4 2 2" xfId="27227" xr:uid="{00000000-0005-0000-0000-000067620000}"/>
    <cellStyle name="Normal 3 2 3 2 4 2 2 2" xfId="47177" xr:uid="{00000000-0005-0000-0000-000068620000}"/>
    <cellStyle name="Normal 3 2 3 2 4 2 3" xfId="18677" xr:uid="{00000000-0005-0000-0000-000069620000}"/>
    <cellStyle name="Normal 3 2 3 2 4 2 4" xfId="38627" xr:uid="{00000000-0005-0000-0000-00006A620000}"/>
    <cellStyle name="Normal 3 2 3 2 4 3" xfId="10125" xr:uid="{00000000-0005-0000-0000-00006B620000}"/>
    <cellStyle name="Normal 3 2 3 2 4 3 2" xfId="30077" xr:uid="{00000000-0005-0000-0000-00006C620000}"/>
    <cellStyle name="Normal 3 2 3 2 4 3 2 2" xfId="50027" xr:uid="{00000000-0005-0000-0000-00006D620000}"/>
    <cellStyle name="Normal 3 2 3 2 4 3 3" xfId="21527" xr:uid="{00000000-0005-0000-0000-00006E620000}"/>
    <cellStyle name="Normal 3 2 3 2 4 3 4" xfId="41477" xr:uid="{00000000-0005-0000-0000-00006F620000}"/>
    <cellStyle name="Normal 3 2 3 2 4 4" xfId="15825" xr:uid="{00000000-0005-0000-0000-000070620000}"/>
    <cellStyle name="Normal 3 2 3 2 4 4 2" xfId="35777" xr:uid="{00000000-0005-0000-0000-000071620000}"/>
    <cellStyle name="Normal 3 2 3 2 4 5" xfId="24377" xr:uid="{00000000-0005-0000-0000-000072620000}"/>
    <cellStyle name="Normal 3 2 3 2 4 5 2" xfId="44327" xr:uid="{00000000-0005-0000-0000-000073620000}"/>
    <cellStyle name="Normal 3 2 3 2 4 6" xfId="12975" xr:uid="{00000000-0005-0000-0000-000074620000}"/>
    <cellStyle name="Normal 3 2 3 2 4 7" xfId="32927" xr:uid="{00000000-0005-0000-0000-000075620000}"/>
    <cellStyle name="Normal 3 2 3 2 5" xfId="7268" xr:uid="{00000000-0005-0000-0000-000076620000}"/>
    <cellStyle name="Normal 3 2 3 2 5 2" xfId="27222" xr:uid="{00000000-0005-0000-0000-000077620000}"/>
    <cellStyle name="Normal 3 2 3 2 5 2 2" xfId="47172" xr:uid="{00000000-0005-0000-0000-000078620000}"/>
    <cellStyle name="Normal 3 2 3 2 5 3" xfId="18672" xr:uid="{00000000-0005-0000-0000-000079620000}"/>
    <cellStyle name="Normal 3 2 3 2 5 4" xfId="38622" xr:uid="{00000000-0005-0000-0000-00007A620000}"/>
    <cellStyle name="Normal 3 2 3 2 6" xfId="10120" xr:uid="{00000000-0005-0000-0000-00007B620000}"/>
    <cellStyle name="Normal 3 2 3 2 6 2" xfId="30072" xr:uid="{00000000-0005-0000-0000-00007C620000}"/>
    <cellStyle name="Normal 3 2 3 2 6 2 2" xfId="50022" xr:uid="{00000000-0005-0000-0000-00007D620000}"/>
    <cellStyle name="Normal 3 2 3 2 6 3" xfId="21522" xr:uid="{00000000-0005-0000-0000-00007E620000}"/>
    <cellStyle name="Normal 3 2 3 2 6 4" xfId="41472" xr:uid="{00000000-0005-0000-0000-00007F620000}"/>
    <cellStyle name="Normal 3 2 3 2 7" xfId="15820" xr:uid="{00000000-0005-0000-0000-000080620000}"/>
    <cellStyle name="Normal 3 2 3 2 7 2" xfId="35772" xr:uid="{00000000-0005-0000-0000-000081620000}"/>
    <cellStyle name="Normal 3 2 3 2 8" xfId="24372" xr:uid="{00000000-0005-0000-0000-000082620000}"/>
    <cellStyle name="Normal 3 2 3 2 8 2" xfId="44322" xr:uid="{00000000-0005-0000-0000-000083620000}"/>
    <cellStyle name="Normal 3 2 3 2 9" xfId="12970" xr:uid="{00000000-0005-0000-0000-000084620000}"/>
    <cellStyle name="Normal 3 2 3 3" xfId="3024" xr:uid="{00000000-0005-0000-0000-000085620000}"/>
    <cellStyle name="Normal 3 2 3 3 2" xfId="3025" xr:uid="{00000000-0005-0000-0000-000086620000}"/>
    <cellStyle name="Normal 3 2 3 3 2 2" xfId="7275" xr:uid="{00000000-0005-0000-0000-000087620000}"/>
    <cellStyle name="Normal 3 2 3 3 2 2 2" xfId="27229" xr:uid="{00000000-0005-0000-0000-000088620000}"/>
    <cellStyle name="Normal 3 2 3 3 2 2 2 2" xfId="47179" xr:uid="{00000000-0005-0000-0000-000089620000}"/>
    <cellStyle name="Normal 3 2 3 3 2 2 3" xfId="18679" xr:uid="{00000000-0005-0000-0000-00008A620000}"/>
    <cellStyle name="Normal 3 2 3 3 2 2 4" xfId="38629" xr:uid="{00000000-0005-0000-0000-00008B620000}"/>
    <cellStyle name="Normal 3 2 3 3 2 3" xfId="10127" xr:uid="{00000000-0005-0000-0000-00008C620000}"/>
    <cellStyle name="Normal 3 2 3 3 2 3 2" xfId="30079" xr:uid="{00000000-0005-0000-0000-00008D620000}"/>
    <cellStyle name="Normal 3 2 3 3 2 3 2 2" xfId="50029" xr:uid="{00000000-0005-0000-0000-00008E620000}"/>
    <cellStyle name="Normal 3 2 3 3 2 3 3" xfId="21529" xr:uid="{00000000-0005-0000-0000-00008F620000}"/>
    <cellStyle name="Normal 3 2 3 3 2 3 4" xfId="41479" xr:uid="{00000000-0005-0000-0000-000090620000}"/>
    <cellStyle name="Normal 3 2 3 3 2 4" xfId="15827" xr:uid="{00000000-0005-0000-0000-000091620000}"/>
    <cellStyle name="Normal 3 2 3 3 2 4 2" xfId="35779" xr:uid="{00000000-0005-0000-0000-000092620000}"/>
    <cellStyle name="Normal 3 2 3 3 2 5" xfId="24379" xr:uid="{00000000-0005-0000-0000-000093620000}"/>
    <cellStyle name="Normal 3 2 3 3 2 5 2" xfId="44329" xr:uid="{00000000-0005-0000-0000-000094620000}"/>
    <cellStyle name="Normal 3 2 3 3 2 6" xfId="12977" xr:uid="{00000000-0005-0000-0000-000095620000}"/>
    <cellStyle name="Normal 3 2 3 3 2 7" xfId="32929" xr:uid="{00000000-0005-0000-0000-000096620000}"/>
    <cellStyle name="Normal 3 2 3 3 3" xfId="7274" xr:uid="{00000000-0005-0000-0000-000097620000}"/>
    <cellStyle name="Normal 3 2 3 3 3 2" xfId="27228" xr:uid="{00000000-0005-0000-0000-000098620000}"/>
    <cellStyle name="Normal 3 2 3 3 3 2 2" xfId="47178" xr:uid="{00000000-0005-0000-0000-000099620000}"/>
    <cellStyle name="Normal 3 2 3 3 3 3" xfId="18678" xr:uid="{00000000-0005-0000-0000-00009A620000}"/>
    <cellStyle name="Normal 3 2 3 3 3 4" xfId="38628" xr:uid="{00000000-0005-0000-0000-00009B620000}"/>
    <cellStyle name="Normal 3 2 3 3 4" xfId="10126" xr:uid="{00000000-0005-0000-0000-00009C620000}"/>
    <cellStyle name="Normal 3 2 3 3 4 2" xfId="30078" xr:uid="{00000000-0005-0000-0000-00009D620000}"/>
    <cellStyle name="Normal 3 2 3 3 4 2 2" xfId="50028" xr:uid="{00000000-0005-0000-0000-00009E620000}"/>
    <cellStyle name="Normal 3 2 3 3 4 3" xfId="21528" xr:uid="{00000000-0005-0000-0000-00009F620000}"/>
    <cellStyle name="Normal 3 2 3 3 4 4" xfId="41478" xr:uid="{00000000-0005-0000-0000-0000A0620000}"/>
    <cellStyle name="Normal 3 2 3 3 5" xfId="15826" xr:uid="{00000000-0005-0000-0000-0000A1620000}"/>
    <cellStyle name="Normal 3 2 3 3 5 2" xfId="35778" xr:uid="{00000000-0005-0000-0000-0000A2620000}"/>
    <cellStyle name="Normal 3 2 3 3 6" xfId="24378" xr:uid="{00000000-0005-0000-0000-0000A3620000}"/>
    <cellStyle name="Normal 3 2 3 3 6 2" xfId="44328" xr:uid="{00000000-0005-0000-0000-0000A4620000}"/>
    <cellStyle name="Normal 3 2 3 3 7" xfId="12976" xr:uid="{00000000-0005-0000-0000-0000A5620000}"/>
    <cellStyle name="Normal 3 2 3 3 8" xfId="32928" xr:uid="{00000000-0005-0000-0000-0000A6620000}"/>
    <cellStyle name="Normal 3 2 3 4" xfId="3026" xr:uid="{00000000-0005-0000-0000-0000A7620000}"/>
    <cellStyle name="Normal 3 2 3 4 2" xfId="3027" xr:uid="{00000000-0005-0000-0000-0000A8620000}"/>
    <cellStyle name="Normal 3 2 3 4 2 2" xfId="7277" xr:uid="{00000000-0005-0000-0000-0000A9620000}"/>
    <cellStyle name="Normal 3 2 3 4 2 2 2" xfId="27231" xr:uid="{00000000-0005-0000-0000-0000AA620000}"/>
    <cellStyle name="Normal 3 2 3 4 2 2 2 2" xfId="47181" xr:uid="{00000000-0005-0000-0000-0000AB620000}"/>
    <cellStyle name="Normal 3 2 3 4 2 2 3" xfId="18681" xr:uid="{00000000-0005-0000-0000-0000AC620000}"/>
    <cellStyle name="Normal 3 2 3 4 2 2 4" xfId="38631" xr:uid="{00000000-0005-0000-0000-0000AD620000}"/>
    <cellStyle name="Normal 3 2 3 4 2 3" xfId="10129" xr:uid="{00000000-0005-0000-0000-0000AE620000}"/>
    <cellStyle name="Normal 3 2 3 4 2 3 2" xfId="30081" xr:uid="{00000000-0005-0000-0000-0000AF620000}"/>
    <cellStyle name="Normal 3 2 3 4 2 3 2 2" xfId="50031" xr:uid="{00000000-0005-0000-0000-0000B0620000}"/>
    <cellStyle name="Normal 3 2 3 4 2 3 3" xfId="21531" xr:uid="{00000000-0005-0000-0000-0000B1620000}"/>
    <cellStyle name="Normal 3 2 3 4 2 3 4" xfId="41481" xr:uid="{00000000-0005-0000-0000-0000B2620000}"/>
    <cellStyle name="Normal 3 2 3 4 2 4" xfId="15829" xr:uid="{00000000-0005-0000-0000-0000B3620000}"/>
    <cellStyle name="Normal 3 2 3 4 2 4 2" xfId="35781" xr:uid="{00000000-0005-0000-0000-0000B4620000}"/>
    <cellStyle name="Normal 3 2 3 4 2 5" xfId="24381" xr:uid="{00000000-0005-0000-0000-0000B5620000}"/>
    <cellStyle name="Normal 3 2 3 4 2 5 2" xfId="44331" xr:uid="{00000000-0005-0000-0000-0000B6620000}"/>
    <cellStyle name="Normal 3 2 3 4 2 6" xfId="12979" xr:uid="{00000000-0005-0000-0000-0000B7620000}"/>
    <cellStyle name="Normal 3 2 3 4 2 7" xfId="32931" xr:uid="{00000000-0005-0000-0000-0000B8620000}"/>
    <cellStyle name="Normal 3 2 3 4 3" xfId="7276" xr:uid="{00000000-0005-0000-0000-0000B9620000}"/>
    <cellStyle name="Normal 3 2 3 4 3 2" xfId="27230" xr:uid="{00000000-0005-0000-0000-0000BA620000}"/>
    <cellStyle name="Normal 3 2 3 4 3 2 2" xfId="47180" xr:uid="{00000000-0005-0000-0000-0000BB620000}"/>
    <cellStyle name="Normal 3 2 3 4 3 3" xfId="18680" xr:uid="{00000000-0005-0000-0000-0000BC620000}"/>
    <cellStyle name="Normal 3 2 3 4 3 4" xfId="38630" xr:uid="{00000000-0005-0000-0000-0000BD620000}"/>
    <cellStyle name="Normal 3 2 3 4 4" xfId="10128" xr:uid="{00000000-0005-0000-0000-0000BE620000}"/>
    <cellStyle name="Normal 3 2 3 4 4 2" xfId="30080" xr:uid="{00000000-0005-0000-0000-0000BF620000}"/>
    <cellStyle name="Normal 3 2 3 4 4 2 2" xfId="50030" xr:uid="{00000000-0005-0000-0000-0000C0620000}"/>
    <cellStyle name="Normal 3 2 3 4 4 3" xfId="21530" xr:uid="{00000000-0005-0000-0000-0000C1620000}"/>
    <cellStyle name="Normal 3 2 3 4 4 4" xfId="41480" xr:uid="{00000000-0005-0000-0000-0000C2620000}"/>
    <cellStyle name="Normal 3 2 3 4 5" xfId="15828" xr:uid="{00000000-0005-0000-0000-0000C3620000}"/>
    <cellStyle name="Normal 3 2 3 4 5 2" xfId="35780" xr:uid="{00000000-0005-0000-0000-0000C4620000}"/>
    <cellStyle name="Normal 3 2 3 4 6" xfId="24380" xr:uid="{00000000-0005-0000-0000-0000C5620000}"/>
    <cellStyle name="Normal 3 2 3 4 6 2" xfId="44330" xr:uid="{00000000-0005-0000-0000-0000C6620000}"/>
    <cellStyle name="Normal 3 2 3 4 7" xfId="12978" xr:uid="{00000000-0005-0000-0000-0000C7620000}"/>
    <cellStyle name="Normal 3 2 3 4 8" xfId="32930" xr:uid="{00000000-0005-0000-0000-0000C8620000}"/>
    <cellStyle name="Normal 3 2 3 5" xfId="3028" xr:uid="{00000000-0005-0000-0000-0000C9620000}"/>
    <cellStyle name="Normal 3 2 3 5 2" xfId="7278" xr:uid="{00000000-0005-0000-0000-0000CA620000}"/>
    <cellStyle name="Normal 3 2 3 5 2 2" xfId="27232" xr:uid="{00000000-0005-0000-0000-0000CB620000}"/>
    <cellStyle name="Normal 3 2 3 5 2 2 2" xfId="47182" xr:uid="{00000000-0005-0000-0000-0000CC620000}"/>
    <cellStyle name="Normal 3 2 3 5 2 3" xfId="18682" xr:uid="{00000000-0005-0000-0000-0000CD620000}"/>
    <cellStyle name="Normal 3 2 3 5 2 4" xfId="38632" xr:uid="{00000000-0005-0000-0000-0000CE620000}"/>
    <cellStyle name="Normal 3 2 3 5 3" xfId="10130" xr:uid="{00000000-0005-0000-0000-0000CF620000}"/>
    <cellStyle name="Normal 3 2 3 5 3 2" xfId="30082" xr:uid="{00000000-0005-0000-0000-0000D0620000}"/>
    <cellStyle name="Normal 3 2 3 5 3 2 2" xfId="50032" xr:uid="{00000000-0005-0000-0000-0000D1620000}"/>
    <cellStyle name="Normal 3 2 3 5 3 3" xfId="21532" xr:uid="{00000000-0005-0000-0000-0000D2620000}"/>
    <cellStyle name="Normal 3 2 3 5 3 4" xfId="41482" xr:uid="{00000000-0005-0000-0000-0000D3620000}"/>
    <cellStyle name="Normal 3 2 3 5 4" xfId="15830" xr:uid="{00000000-0005-0000-0000-0000D4620000}"/>
    <cellStyle name="Normal 3 2 3 5 4 2" xfId="35782" xr:uid="{00000000-0005-0000-0000-0000D5620000}"/>
    <cellStyle name="Normal 3 2 3 5 5" xfId="24382" xr:uid="{00000000-0005-0000-0000-0000D6620000}"/>
    <cellStyle name="Normal 3 2 3 5 5 2" xfId="44332" xr:uid="{00000000-0005-0000-0000-0000D7620000}"/>
    <cellStyle name="Normal 3 2 3 5 6" xfId="12980" xr:uid="{00000000-0005-0000-0000-0000D8620000}"/>
    <cellStyle name="Normal 3 2 3 5 7" xfId="32932" xr:uid="{00000000-0005-0000-0000-0000D9620000}"/>
    <cellStyle name="Normal 3 2 3 6" xfId="7267" xr:uid="{00000000-0005-0000-0000-0000DA620000}"/>
    <cellStyle name="Normal 3 2 3 6 2" xfId="27221" xr:uid="{00000000-0005-0000-0000-0000DB620000}"/>
    <cellStyle name="Normal 3 2 3 6 2 2" xfId="47171" xr:uid="{00000000-0005-0000-0000-0000DC620000}"/>
    <cellStyle name="Normal 3 2 3 6 3" xfId="18671" xr:uid="{00000000-0005-0000-0000-0000DD620000}"/>
    <cellStyle name="Normal 3 2 3 6 4" xfId="38621" xr:uid="{00000000-0005-0000-0000-0000DE620000}"/>
    <cellStyle name="Normal 3 2 3 7" xfId="10119" xr:uid="{00000000-0005-0000-0000-0000DF620000}"/>
    <cellStyle name="Normal 3 2 3 7 2" xfId="30071" xr:uid="{00000000-0005-0000-0000-0000E0620000}"/>
    <cellStyle name="Normal 3 2 3 7 2 2" xfId="50021" xr:uid="{00000000-0005-0000-0000-0000E1620000}"/>
    <cellStyle name="Normal 3 2 3 7 3" xfId="21521" xr:uid="{00000000-0005-0000-0000-0000E2620000}"/>
    <cellStyle name="Normal 3 2 3 7 4" xfId="41471" xr:uid="{00000000-0005-0000-0000-0000E3620000}"/>
    <cellStyle name="Normal 3 2 3 8" xfId="15819" xr:uid="{00000000-0005-0000-0000-0000E4620000}"/>
    <cellStyle name="Normal 3 2 3 8 2" xfId="35771" xr:uid="{00000000-0005-0000-0000-0000E5620000}"/>
    <cellStyle name="Normal 3 2 3 9" xfId="24371" xr:uid="{00000000-0005-0000-0000-0000E6620000}"/>
    <cellStyle name="Normal 3 2 3 9 2" xfId="44321" xr:uid="{00000000-0005-0000-0000-0000E7620000}"/>
    <cellStyle name="Normal 3 2 4" xfId="3029" xr:uid="{00000000-0005-0000-0000-0000E8620000}"/>
    <cellStyle name="Normal 3 2 4 10" xfId="12981" xr:uid="{00000000-0005-0000-0000-0000E9620000}"/>
    <cellStyle name="Normal 3 2 4 11" xfId="32933" xr:uid="{00000000-0005-0000-0000-0000EA620000}"/>
    <cellStyle name="Normal 3 2 4 2" xfId="3030" xr:uid="{00000000-0005-0000-0000-0000EB620000}"/>
    <cellStyle name="Normal 3 2 4 2 10" xfId="32934" xr:uid="{00000000-0005-0000-0000-0000EC620000}"/>
    <cellStyle name="Normal 3 2 4 2 2" xfId="3031" xr:uid="{00000000-0005-0000-0000-0000ED620000}"/>
    <cellStyle name="Normal 3 2 4 2 2 2" xfId="3032" xr:uid="{00000000-0005-0000-0000-0000EE620000}"/>
    <cellStyle name="Normal 3 2 4 2 2 2 2" xfId="7282" xr:uid="{00000000-0005-0000-0000-0000EF620000}"/>
    <cellStyle name="Normal 3 2 4 2 2 2 2 2" xfId="27236" xr:uid="{00000000-0005-0000-0000-0000F0620000}"/>
    <cellStyle name="Normal 3 2 4 2 2 2 2 2 2" xfId="47186" xr:uid="{00000000-0005-0000-0000-0000F1620000}"/>
    <cellStyle name="Normal 3 2 4 2 2 2 2 3" xfId="18686" xr:uid="{00000000-0005-0000-0000-0000F2620000}"/>
    <cellStyle name="Normal 3 2 4 2 2 2 2 4" xfId="38636" xr:uid="{00000000-0005-0000-0000-0000F3620000}"/>
    <cellStyle name="Normal 3 2 4 2 2 2 3" xfId="10134" xr:uid="{00000000-0005-0000-0000-0000F4620000}"/>
    <cellStyle name="Normal 3 2 4 2 2 2 3 2" xfId="30086" xr:uid="{00000000-0005-0000-0000-0000F5620000}"/>
    <cellStyle name="Normal 3 2 4 2 2 2 3 2 2" xfId="50036" xr:uid="{00000000-0005-0000-0000-0000F6620000}"/>
    <cellStyle name="Normal 3 2 4 2 2 2 3 3" xfId="21536" xr:uid="{00000000-0005-0000-0000-0000F7620000}"/>
    <cellStyle name="Normal 3 2 4 2 2 2 3 4" xfId="41486" xr:uid="{00000000-0005-0000-0000-0000F8620000}"/>
    <cellStyle name="Normal 3 2 4 2 2 2 4" xfId="15834" xr:uid="{00000000-0005-0000-0000-0000F9620000}"/>
    <cellStyle name="Normal 3 2 4 2 2 2 4 2" xfId="35786" xr:uid="{00000000-0005-0000-0000-0000FA620000}"/>
    <cellStyle name="Normal 3 2 4 2 2 2 5" xfId="24386" xr:uid="{00000000-0005-0000-0000-0000FB620000}"/>
    <cellStyle name="Normal 3 2 4 2 2 2 5 2" xfId="44336" xr:uid="{00000000-0005-0000-0000-0000FC620000}"/>
    <cellStyle name="Normal 3 2 4 2 2 2 6" xfId="12984" xr:uid="{00000000-0005-0000-0000-0000FD620000}"/>
    <cellStyle name="Normal 3 2 4 2 2 2 7" xfId="32936" xr:uid="{00000000-0005-0000-0000-0000FE620000}"/>
    <cellStyle name="Normal 3 2 4 2 2 3" xfId="7281" xr:uid="{00000000-0005-0000-0000-0000FF620000}"/>
    <cellStyle name="Normal 3 2 4 2 2 3 2" xfId="27235" xr:uid="{00000000-0005-0000-0000-000000630000}"/>
    <cellStyle name="Normal 3 2 4 2 2 3 2 2" xfId="47185" xr:uid="{00000000-0005-0000-0000-000001630000}"/>
    <cellStyle name="Normal 3 2 4 2 2 3 3" xfId="18685" xr:uid="{00000000-0005-0000-0000-000002630000}"/>
    <cellStyle name="Normal 3 2 4 2 2 3 4" xfId="38635" xr:uid="{00000000-0005-0000-0000-000003630000}"/>
    <cellStyle name="Normal 3 2 4 2 2 4" xfId="10133" xr:uid="{00000000-0005-0000-0000-000004630000}"/>
    <cellStyle name="Normal 3 2 4 2 2 4 2" xfId="30085" xr:uid="{00000000-0005-0000-0000-000005630000}"/>
    <cellStyle name="Normal 3 2 4 2 2 4 2 2" xfId="50035" xr:uid="{00000000-0005-0000-0000-000006630000}"/>
    <cellStyle name="Normal 3 2 4 2 2 4 3" xfId="21535" xr:uid="{00000000-0005-0000-0000-000007630000}"/>
    <cellStyle name="Normal 3 2 4 2 2 4 4" xfId="41485" xr:uid="{00000000-0005-0000-0000-000008630000}"/>
    <cellStyle name="Normal 3 2 4 2 2 5" xfId="15833" xr:uid="{00000000-0005-0000-0000-000009630000}"/>
    <cellStyle name="Normal 3 2 4 2 2 5 2" xfId="35785" xr:uid="{00000000-0005-0000-0000-00000A630000}"/>
    <cellStyle name="Normal 3 2 4 2 2 6" xfId="24385" xr:uid="{00000000-0005-0000-0000-00000B630000}"/>
    <cellStyle name="Normal 3 2 4 2 2 6 2" xfId="44335" xr:uid="{00000000-0005-0000-0000-00000C630000}"/>
    <cellStyle name="Normal 3 2 4 2 2 7" xfId="12983" xr:uid="{00000000-0005-0000-0000-00000D630000}"/>
    <cellStyle name="Normal 3 2 4 2 2 8" xfId="32935" xr:uid="{00000000-0005-0000-0000-00000E630000}"/>
    <cellStyle name="Normal 3 2 4 2 3" xfId="3033" xr:uid="{00000000-0005-0000-0000-00000F630000}"/>
    <cellStyle name="Normal 3 2 4 2 3 2" xfId="3034" xr:uid="{00000000-0005-0000-0000-000010630000}"/>
    <cellStyle name="Normal 3 2 4 2 3 2 2" xfId="7284" xr:uid="{00000000-0005-0000-0000-000011630000}"/>
    <cellStyle name="Normal 3 2 4 2 3 2 2 2" xfId="27238" xr:uid="{00000000-0005-0000-0000-000012630000}"/>
    <cellStyle name="Normal 3 2 4 2 3 2 2 2 2" xfId="47188" xr:uid="{00000000-0005-0000-0000-000013630000}"/>
    <cellStyle name="Normal 3 2 4 2 3 2 2 3" xfId="18688" xr:uid="{00000000-0005-0000-0000-000014630000}"/>
    <cellStyle name="Normal 3 2 4 2 3 2 2 4" xfId="38638" xr:uid="{00000000-0005-0000-0000-000015630000}"/>
    <cellStyle name="Normal 3 2 4 2 3 2 3" xfId="10136" xr:uid="{00000000-0005-0000-0000-000016630000}"/>
    <cellStyle name="Normal 3 2 4 2 3 2 3 2" xfId="30088" xr:uid="{00000000-0005-0000-0000-000017630000}"/>
    <cellStyle name="Normal 3 2 4 2 3 2 3 2 2" xfId="50038" xr:uid="{00000000-0005-0000-0000-000018630000}"/>
    <cellStyle name="Normal 3 2 4 2 3 2 3 3" xfId="21538" xr:uid="{00000000-0005-0000-0000-000019630000}"/>
    <cellStyle name="Normal 3 2 4 2 3 2 3 4" xfId="41488" xr:uid="{00000000-0005-0000-0000-00001A630000}"/>
    <cellStyle name="Normal 3 2 4 2 3 2 4" xfId="15836" xr:uid="{00000000-0005-0000-0000-00001B630000}"/>
    <cellStyle name="Normal 3 2 4 2 3 2 4 2" xfId="35788" xr:uid="{00000000-0005-0000-0000-00001C630000}"/>
    <cellStyle name="Normal 3 2 4 2 3 2 5" xfId="24388" xr:uid="{00000000-0005-0000-0000-00001D630000}"/>
    <cellStyle name="Normal 3 2 4 2 3 2 5 2" xfId="44338" xr:uid="{00000000-0005-0000-0000-00001E630000}"/>
    <cellStyle name="Normal 3 2 4 2 3 2 6" xfId="12986" xr:uid="{00000000-0005-0000-0000-00001F630000}"/>
    <cellStyle name="Normal 3 2 4 2 3 2 7" xfId="32938" xr:uid="{00000000-0005-0000-0000-000020630000}"/>
    <cellStyle name="Normal 3 2 4 2 3 3" xfId="7283" xr:uid="{00000000-0005-0000-0000-000021630000}"/>
    <cellStyle name="Normal 3 2 4 2 3 3 2" xfId="27237" xr:uid="{00000000-0005-0000-0000-000022630000}"/>
    <cellStyle name="Normal 3 2 4 2 3 3 2 2" xfId="47187" xr:uid="{00000000-0005-0000-0000-000023630000}"/>
    <cellStyle name="Normal 3 2 4 2 3 3 3" xfId="18687" xr:uid="{00000000-0005-0000-0000-000024630000}"/>
    <cellStyle name="Normal 3 2 4 2 3 3 4" xfId="38637" xr:uid="{00000000-0005-0000-0000-000025630000}"/>
    <cellStyle name="Normal 3 2 4 2 3 4" xfId="10135" xr:uid="{00000000-0005-0000-0000-000026630000}"/>
    <cellStyle name="Normal 3 2 4 2 3 4 2" xfId="30087" xr:uid="{00000000-0005-0000-0000-000027630000}"/>
    <cellStyle name="Normal 3 2 4 2 3 4 2 2" xfId="50037" xr:uid="{00000000-0005-0000-0000-000028630000}"/>
    <cellStyle name="Normal 3 2 4 2 3 4 3" xfId="21537" xr:uid="{00000000-0005-0000-0000-000029630000}"/>
    <cellStyle name="Normal 3 2 4 2 3 4 4" xfId="41487" xr:uid="{00000000-0005-0000-0000-00002A630000}"/>
    <cellStyle name="Normal 3 2 4 2 3 5" xfId="15835" xr:uid="{00000000-0005-0000-0000-00002B630000}"/>
    <cellStyle name="Normal 3 2 4 2 3 5 2" xfId="35787" xr:uid="{00000000-0005-0000-0000-00002C630000}"/>
    <cellStyle name="Normal 3 2 4 2 3 6" xfId="24387" xr:uid="{00000000-0005-0000-0000-00002D630000}"/>
    <cellStyle name="Normal 3 2 4 2 3 6 2" xfId="44337" xr:uid="{00000000-0005-0000-0000-00002E630000}"/>
    <cellStyle name="Normal 3 2 4 2 3 7" xfId="12985" xr:uid="{00000000-0005-0000-0000-00002F630000}"/>
    <cellStyle name="Normal 3 2 4 2 3 8" xfId="32937" xr:uid="{00000000-0005-0000-0000-000030630000}"/>
    <cellStyle name="Normal 3 2 4 2 4" xfId="3035" xr:uid="{00000000-0005-0000-0000-000031630000}"/>
    <cellStyle name="Normal 3 2 4 2 4 2" xfId="7285" xr:uid="{00000000-0005-0000-0000-000032630000}"/>
    <cellStyle name="Normal 3 2 4 2 4 2 2" xfId="27239" xr:uid="{00000000-0005-0000-0000-000033630000}"/>
    <cellStyle name="Normal 3 2 4 2 4 2 2 2" xfId="47189" xr:uid="{00000000-0005-0000-0000-000034630000}"/>
    <cellStyle name="Normal 3 2 4 2 4 2 3" xfId="18689" xr:uid="{00000000-0005-0000-0000-000035630000}"/>
    <cellStyle name="Normal 3 2 4 2 4 2 4" xfId="38639" xr:uid="{00000000-0005-0000-0000-000036630000}"/>
    <cellStyle name="Normal 3 2 4 2 4 3" xfId="10137" xr:uid="{00000000-0005-0000-0000-000037630000}"/>
    <cellStyle name="Normal 3 2 4 2 4 3 2" xfId="30089" xr:uid="{00000000-0005-0000-0000-000038630000}"/>
    <cellStyle name="Normal 3 2 4 2 4 3 2 2" xfId="50039" xr:uid="{00000000-0005-0000-0000-000039630000}"/>
    <cellStyle name="Normal 3 2 4 2 4 3 3" xfId="21539" xr:uid="{00000000-0005-0000-0000-00003A630000}"/>
    <cellStyle name="Normal 3 2 4 2 4 3 4" xfId="41489" xr:uid="{00000000-0005-0000-0000-00003B630000}"/>
    <cellStyle name="Normal 3 2 4 2 4 4" xfId="15837" xr:uid="{00000000-0005-0000-0000-00003C630000}"/>
    <cellStyle name="Normal 3 2 4 2 4 4 2" xfId="35789" xr:uid="{00000000-0005-0000-0000-00003D630000}"/>
    <cellStyle name="Normal 3 2 4 2 4 5" xfId="24389" xr:uid="{00000000-0005-0000-0000-00003E630000}"/>
    <cellStyle name="Normal 3 2 4 2 4 5 2" xfId="44339" xr:uid="{00000000-0005-0000-0000-00003F630000}"/>
    <cellStyle name="Normal 3 2 4 2 4 6" xfId="12987" xr:uid="{00000000-0005-0000-0000-000040630000}"/>
    <cellStyle name="Normal 3 2 4 2 4 7" xfId="32939" xr:uid="{00000000-0005-0000-0000-000041630000}"/>
    <cellStyle name="Normal 3 2 4 2 5" xfId="7280" xr:uid="{00000000-0005-0000-0000-000042630000}"/>
    <cellStyle name="Normal 3 2 4 2 5 2" xfId="27234" xr:uid="{00000000-0005-0000-0000-000043630000}"/>
    <cellStyle name="Normal 3 2 4 2 5 2 2" xfId="47184" xr:uid="{00000000-0005-0000-0000-000044630000}"/>
    <cellStyle name="Normal 3 2 4 2 5 3" xfId="18684" xr:uid="{00000000-0005-0000-0000-000045630000}"/>
    <cellStyle name="Normal 3 2 4 2 5 4" xfId="38634" xr:uid="{00000000-0005-0000-0000-000046630000}"/>
    <cellStyle name="Normal 3 2 4 2 6" xfId="10132" xr:uid="{00000000-0005-0000-0000-000047630000}"/>
    <cellStyle name="Normal 3 2 4 2 6 2" xfId="30084" xr:uid="{00000000-0005-0000-0000-000048630000}"/>
    <cellStyle name="Normal 3 2 4 2 6 2 2" xfId="50034" xr:uid="{00000000-0005-0000-0000-000049630000}"/>
    <cellStyle name="Normal 3 2 4 2 6 3" xfId="21534" xr:uid="{00000000-0005-0000-0000-00004A630000}"/>
    <cellStyle name="Normal 3 2 4 2 6 4" xfId="41484" xr:uid="{00000000-0005-0000-0000-00004B630000}"/>
    <cellStyle name="Normal 3 2 4 2 7" xfId="15832" xr:uid="{00000000-0005-0000-0000-00004C630000}"/>
    <cellStyle name="Normal 3 2 4 2 7 2" xfId="35784" xr:uid="{00000000-0005-0000-0000-00004D630000}"/>
    <cellStyle name="Normal 3 2 4 2 8" xfId="24384" xr:uid="{00000000-0005-0000-0000-00004E630000}"/>
    <cellStyle name="Normal 3 2 4 2 8 2" xfId="44334" xr:uid="{00000000-0005-0000-0000-00004F630000}"/>
    <cellStyle name="Normal 3 2 4 2 9" xfId="12982" xr:uid="{00000000-0005-0000-0000-000050630000}"/>
    <cellStyle name="Normal 3 2 4 3" xfId="3036" xr:uid="{00000000-0005-0000-0000-000051630000}"/>
    <cellStyle name="Normal 3 2 4 3 2" xfId="3037" xr:uid="{00000000-0005-0000-0000-000052630000}"/>
    <cellStyle name="Normal 3 2 4 3 2 2" xfId="7287" xr:uid="{00000000-0005-0000-0000-000053630000}"/>
    <cellStyle name="Normal 3 2 4 3 2 2 2" xfId="27241" xr:uid="{00000000-0005-0000-0000-000054630000}"/>
    <cellStyle name="Normal 3 2 4 3 2 2 2 2" xfId="47191" xr:uid="{00000000-0005-0000-0000-000055630000}"/>
    <cellStyle name="Normal 3 2 4 3 2 2 3" xfId="18691" xr:uid="{00000000-0005-0000-0000-000056630000}"/>
    <cellStyle name="Normal 3 2 4 3 2 2 4" xfId="38641" xr:uid="{00000000-0005-0000-0000-000057630000}"/>
    <cellStyle name="Normal 3 2 4 3 2 3" xfId="10139" xr:uid="{00000000-0005-0000-0000-000058630000}"/>
    <cellStyle name="Normal 3 2 4 3 2 3 2" xfId="30091" xr:uid="{00000000-0005-0000-0000-000059630000}"/>
    <cellStyle name="Normal 3 2 4 3 2 3 2 2" xfId="50041" xr:uid="{00000000-0005-0000-0000-00005A630000}"/>
    <cellStyle name="Normal 3 2 4 3 2 3 3" xfId="21541" xr:uid="{00000000-0005-0000-0000-00005B630000}"/>
    <cellStyle name="Normal 3 2 4 3 2 3 4" xfId="41491" xr:uid="{00000000-0005-0000-0000-00005C630000}"/>
    <cellStyle name="Normal 3 2 4 3 2 4" xfId="15839" xr:uid="{00000000-0005-0000-0000-00005D630000}"/>
    <cellStyle name="Normal 3 2 4 3 2 4 2" xfId="35791" xr:uid="{00000000-0005-0000-0000-00005E630000}"/>
    <cellStyle name="Normal 3 2 4 3 2 5" xfId="24391" xr:uid="{00000000-0005-0000-0000-00005F630000}"/>
    <cellStyle name="Normal 3 2 4 3 2 5 2" xfId="44341" xr:uid="{00000000-0005-0000-0000-000060630000}"/>
    <cellStyle name="Normal 3 2 4 3 2 6" xfId="12989" xr:uid="{00000000-0005-0000-0000-000061630000}"/>
    <cellStyle name="Normal 3 2 4 3 2 7" xfId="32941" xr:uid="{00000000-0005-0000-0000-000062630000}"/>
    <cellStyle name="Normal 3 2 4 3 3" xfId="7286" xr:uid="{00000000-0005-0000-0000-000063630000}"/>
    <cellStyle name="Normal 3 2 4 3 3 2" xfId="27240" xr:uid="{00000000-0005-0000-0000-000064630000}"/>
    <cellStyle name="Normal 3 2 4 3 3 2 2" xfId="47190" xr:uid="{00000000-0005-0000-0000-000065630000}"/>
    <cellStyle name="Normal 3 2 4 3 3 3" xfId="18690" xr:uid="{00000000-0005-0000-0000-000066630000}"/>
    <cellStyle name="Normal 3 2 4 3 3 4" xfId="38640" xr:uid="{00000000-0005-0000-0000-000067630000}"/>
    <cellStyle name="Normal 3 2 4 3 4" xfId="10138" xr:uid="{00000000-0005-0000-0000-000068630000}"/>
    <cellStyle name="Normal 3 2 4 3 4 2" xfId="30090" xr:uid="{00000000-0005-0000-0000-000069630000}"/>
    <cellStyle name="Normal 3 2 4 3 4 2 2" xfId="50040" xr:uid="{00000000-0005-0000-0000-00006A630000}"/>
    <cellStyle name="Normal 3 2 4 3 4 3" xfId="21540" xr:uid="{00000000-0005-0000-0000-00006B630000}"/>
    <cellStyle name="Normal 3 2 4 3 4 4" xfId="41490" xr:uid="{00000000-0005-0000-0000-00006C630000}"/>
    <cellStyle name="Normal 3 2 4 3 5" xfId="15838" xr:uid="{00000000-0005-0000-0000-00006D630000}"/>
    <cellStyle name="Normal 3 2 4 3 5 2" xfId="35790" xr:uid="{00000000-0005-0000-0000-00006E630000}"/>
    <cellStyle name="Normal 3 2 4 3 6" xfId="24390" xr:uid="{00000000-0005-0000-0000-00006F630000}"/>
    <cellStyle name="Normal 3 2 4 3 6 2" xfId="44340" xr:uid="{00000000-0005-0000-0000-000070630000}"/>
    <cellStyle name="Normal 3 2 4 3 7" xfId="12988" xr:uid="{00000000-0005-0000-0000-000071630000}"/>
    <cellStyle name="Normal 3 2 4 3 8" xfId="32940" xr:uid="{00000000-0005-0000-0000-000072630000}"/>
    <cellStyle name="Normal 3 2 4 4" xfId="3038" xr:uid="{00000000-0005-0000-0000-000073630000}"/>
    <cellStyle name="Normal 3 2 4 4 2" xfId="3039" xr:uid="{00000000-0005-0000-0000-000074630000}"/>
    <cellStyle name="Normal 3 2 4 4 2 2" xfId="7289" xr:uid="{00000000-0005-0000-0000-000075630000}"/>
    <cellStyle name="Normal 3 2 4 4 2 2 2" xfId="27243" xr:uid="{00000000-0005-0000-0000-000076630000}"/>
    <cellStyle name="Normal 3 2 4 4 2 2 2 2" xfId="47193" xr:uid="{00000000-0005-0000-0000-000077630000}"/>
    <cellStyle name="Normal 3 2 4 4 2 2 3" xfId="18693" xr:uid="{00000000-0005-0000-0000-000078630000}"/>
    <cellStyle name="Normal 3 2 4 4 2 2 4" xfId="38643" xr:uid="{00000000-0005-0000-0000-000079630000}"/>
    <cellStyle name="Normal 3 2 4 4 2 3" xfId="10141" xr:uid="{00000000-0005-0000-0000-00007A630000}"/>
    <cellStyle name="Normal 3 2 4 4 2 3 2" xfId="30093" xr:uid="{00000000-0005-0000-0000-00007B630000}"/>
    <cellStyle name="Normal 3 2 4 4 2 3 2 2" xfId="50043" xr:uid="{00000000-0005-0000-0000-00007C630000}"/>
    <cellStyle name="Normal 3 2 4 4 2 3 3" xfId="21543" xr:uid="{00000000-0005-0000-0000-00007D630000}"/>
    <cellStyle name="Normal 3 2 4 4 2 3 4" xfId="41493" xr:uid="{00000000-0005-0000-0000-00007E630000}"/>
    <cellStyle name="Normal 3 2 4 4 2 4" xfId="15841" xr:uid="{00000000-0005-0000-0000-00007F630000}"/>
    <cellStyle name="Normal 3 2 4 4 2 4 2" xfId="35793" xr:uid="{00000000-0005-0000-0000-000080630000}"/>
    <cellStyle name="Normal 3 2 4 4 2 5" xfId="24393" xr:uid="{00000000-0005-0000-0000-000081630000}"/>
    <cellStyle name="Normal 3 2 4 4 2 5 2" xfId="44343" xr:uid="{00000000-0005-0000-0000-000082630000}"/>
    <cellStyle name="Normal 3 2 4 4 2 6" xfId="12991" xr:uid="{00000000-0005-0000-0000-000083630000}"/>
    <cellStyle name="Normal 3 2 4 4 2 7" xfId="32943" xr:uid="{00000000-0005-0000-0000-000084630000}"/>
    <cellStyle name="Normal 3 2 4 4 3" xfId="7288" xr:uid="{00000000-0005-0000-0000-000085630000}"/>
    <cellStyle name="Normal 3 2 4 4 3 2" xfId="27242" xr:uid="{00000000-0005-0000-0000-000086630000}"/>
    <cellStyle name="Normal 3 2 4 4 3 2 2" xfId="47192" xr:uid="{00000000-0005-0000-0000-000087630000}"/>
    <cellStyle name="Normal 3 2 4 4 3 3" xfId="18692" xr:uid="{00000000-0005-0000-0000-000088630000}"/>
    <cellStyle name="Normal 3 2 4 4 3 4" xfId="38642" xr:uid="{00000000-0005-0000-0000-000089630000}"/>
    <cellStyle name="Normal 3 2 4 4 4" xfId="10140" xr:uid="{00000000-0005-0000-0000-00008A630000}"/>
    <cellStyle name="Normal 3 2 4 4 4 2" xfId="30092" xr:uid="{00000000-0005-0000-0000-00008B630000}"/>
    <cellStyle name="Normal 3 2 4 4 4 2 2" xfId="50042" xr:uid="{00000000-0005-0000-0000-00008C630000}"/>
    <cellStyle name="Normal 3 2 4 4 4 3" xfId="21542" xr:uid="{00000000-0005-0000-0000-00008D630000}"/>
    <cellStyle name="Normal 3 2 4 4 4 4" xfId="41492" xr:uid="{00000000-0005-0000-0000-00008E630000}"/>
    <cellStyle name="Normal 3 2 4 4 5" xfId="15840" xr:uid="{00000000-0005-0000-0000-00008F630000}"/>
    <cellStyle name="Normal 3 2 4 4 5 2" xfId="35792" xr:uid="{00000000-0005-0000-0000-000090630000}"/>
    <cellStyle name="Normal 3 2 4 4 6" xfId="24392" xr:uid="{00000000-0005-0000-0000-000091630000}"/>
    <cellStyle name="Normal 3 2 4 4 6 2" xfId="44342" xr:uid="{00000000-0005-0000-0000-000092630000}"/>
    <cellStyle name="Normal 3 2 4 4 7" xfId="12990" xr:uid="{00000000-0005-0000-0000-000093630000}"/>
    <cellStyle name="Normal 3 2 4 4 8" xfId="32942" xr:uid="{00000000-0005-0000-0000-000094630000}"/>
    <cellStyle name="Normal 3 2 4 5" xfId="3040" xr:uid="{00000000-0005-0000-0000-000095630000}"/>
    <cellStyle name="Normal 3 2 4 5 2" xfId="7290" xr:uid="{00000000-0005-0000-0000-000096630000}"/>
    <cellStyle name="Normal 3 2 4 5 2 2" xfId="27244" xr:uid="{00000000-0005-0000-0000-000097630000}"/>
    <cellStyle name="Normal 3 2 4 5 2 2 2" xfId="47194" xr:uid="{00000000-0005-0000-0000-000098630000}"/>
    <cellStyle name="Normal 3 2 4 5 2 3" xfId="18694" xr:uid="{00000000-0005-0000-0000-000099630000}"/>
    <cellStyle name="Normal 3 2 4 5 2 4" xfId="38644" xr:uid="{00000000-0005-0000-0000-00009A630000}"/>
    <cellStyle name="Normal 3 2 4 5 3" xfId="10142" xr:uid="{00000000-0005-0000-0000-00009B630000}"/>
    <cellStyle name="Normal 3 2 4 5 3 2" xfId="30094" xr:uid="{00000000-0005-0000-0000-00009C630000}"/>
    <cellStyle name="Normal 3 2 4 5 3 2 2" xfId="50044" xr:uid="{00000000-0005-0000-0000-00009D630000}"/>
    <cellStyle name="Normal 3 2 4 5 3 3" xfId="21544" xr:uid="{00000000-0005-0000-0000-00009E630000}"/>
    <cellStyle name="Normal 3 2 4 5 3 4" xfId="41494" xr:uid="{00000000-0005-0000-0000-00009F630000}"/>
    <cellStyle name="Normal 3 2 4 5 4" xfId="15842" xr:uid="{00000000-0005-0000-0000-0000A0630000}"/>
    <cellStyle name="Normal 3 2 4 5 4 2" xfId="35794" xr:uid="{00000000-0005-0000-0000-0000A1630000}"/>
    <cellStyle name="Normal 3 2 4 5 5" xfId="24394" xr:uid="{00000000-0005-0000-0000-0000A2630000}"/>
    <cellStyle name="Normal 3 2 4 5 5 2" xfId="44344" xr:uid="{00000000-0005-0000-0000-0000A3630000}"/>
    <cellStyle name="Normal 3 2 4 5 6" xfId="12992" xr:uid="{00000000-0005-0000-0000-0000A4630000}"/>
    <cellStyle name="Normal 3 2 4 5 7" xfId="32944" xr:uid="{00000000-0005-0000-0000-0000A5630000}"/>
    <cellStyle name="Normal 3 2 4 6" xfId="7279" xr:uid="{00000000-0005-0000-0000-0000A6630000}"/>
    <cellStyle name="Normal 3 2 4 6 2" xfId="27233" xr:uid="{00000000-0005-0000-0000-0000A7630000}"/>
    <cellStyle name="Normal 3 2 4 6 2 2" xfId="47183" xr:uid="{00000000-0005-0000-0000-0000A8630000}"/>
    <cellStyle name="Normal 3 2 4 6 3" xfId="18683" xr:uid="{00000000-0005-0000-0000-0000A9630000}"/>
    <cellStyle name="Normal 3 2 4 6 4" xfId="38633" xr:uid="{00000000-0005-0000-0000-0000AA630000}"/>
    <cellStyle name="Normal 3 2 4 7" xfId="10131" xr:uid="{00000000-0005-0000-0000-0000AB630000}"/>
    <cellStyle name="Normal 3 2 4 7 2" xfId="30083" xr:uid="{00000000-0005-0000-0000-0000AC630000}"/>
    <cellStyle name="Normal 3 2 4 7 2 2" xfId="50033" xr:uid="{00000000-0005-0000-0000-0000AD630000}"/>
    <cellStyle name="Normal 3 2 4 7 3" xfId="21533" xr:uid="{00000000-0005-0000-0000-0000AE630000}"/>
    <cellStyle name="Normal 3 2 4 7 4" xfId="41483" xr:uid="{00000000-0005-0000-0000-0000AF630000}"/>
    <cellStyle name="Normal 3 2 4 8" xfId="15831" xr:uid="{00000000-0005-0000-0000-0000B0630000}"/>
    <cellStyle name="Normal 3 2 4 8 2" xfId="35783" xr:uid="{00000000-0005-0000-0000-0000B1630000}"/>
    <cellStyle name="Normal 3 2 4 9" xfId="24383" xr:uid="{00000000-0005-0000-0000-0000B2630000}"/>
    <cellStyle name="Normal 3 2 4 9 2" xfId="44333" xr:uid="{00000000-0005-0000-0000-0000B3630000}"/>
    <cellStyle name="Normal 3 2 5" xfId="3041" xr:uid="{00000000-0005-0000-0000-0000B4630000}"/>
    <cellStyle name="Normal 3 2 5 10" xfId="12993" xr:uid="{00000000-0005-0000-0000-0000B5630000}"/>
    <cellStyle name="Normal 3 2 5 11" xfId="32945" xr:uid="{00000000-0005-0000-0000-0000B6630000}"/>
    <cellStyle name="Normal 3 2 5 2" xfId="3042" xr:uid="{00000000-0005-0000-0000-0000B7630000}"/>
    <cellStyle name="Normal 3 2 5 2 10" xfId="32946" xr:uid="{00000000-0005-0000-0000-0000B8630000}"/>
    <cellStyle name="Normal 3 2 5 2 2" xfId="3043" xr:uid="{00000000-0005-0000-0000-0000B9630000}"/>
    <cellStyle name="Normal 3 2 5 2 2 2" xfId="3044" xr:uid="{00000000-0005-0000-0000-0000BA630000}"/>
    <cellStyle name="Normal 3 2 5 2 2 2 2" xfId="7294" xr:uid="{00000000-0005-0000-0000-0000BB630000}"/>
    <cellStyle name="Normal 3 2 5 2 2 2 2 2" xfId="27248" xr:uid="{00000000-0005-0000-0000-0000BC630000}"/>
    <cellStyle name="Normal 3 2 5 2 2 2 2 2 2" xfId="47198" xr:uid="{00000000-0005-0000-0000-0000BD630000}"/>
    <cellStyle name="Normal 3 2 5 2 2 2 2 3" xfId="18698" xr:uid="{00000000-0005-0000-0000-0000BE630000}"/>
    <cellStyle name="Normal 3 2 5 2 2 2 2 4" xfId="38648" xr:uid="{00000000-0005-0000-0000-0000BF630000}"/>
    <cellStyle name="Normal 3 2 5 2 2 2 3" xfId="10146" xr:uid="{00000000-0005-0000-0000-0000C0630000}"/>
    <cellStyle name="Normal 3 2 5 2 2 2 3 2" xfId="30098" xr:uid="{00000000-0005-0000-0000-0000C1630000}"/>
    <cellStyle name="Normal 3 2 5 2 2 2 3 2 2" xfId="50048" xr:uid="{00000000-0005-0000-0000-0000C2630000}"/>
    <cellStyle name="Normal 3 2 5 2 2 2 3 3" xfId="21548" xr:uid="{00000000-0005-0000-0000-0000C3630000}"/>
    <cellStyle name="Normal 3 2 5 2 2 2 3 4" xfId="41498" xr:uid="{00000000-0005-0000-0000-0000C4630000}"/>
    <cellStyle name="Normal 3 2 5 2 2 2 4" xfId="15846" xr:uid="{00000000-0005-0000-0000-0000C5630000}"/>
    <cellStyle name="Normal 3 2 5 2 2 2 4 2" xfId="35798" xr:uid="{00000000-0005-0000-0000-0000C6630000}"/>
    <cellStyle name="Normal 3 2 5 2 2 2 5" xfId="24398" xr:uid="{00000000-0005-0000-0000-0000C7630000}"/>
    <cellStyle name="Normal 3 2 5 2 2 2 5 2" xfId="44348" xr:uid="{00000000-0005-0000-0000-0000C8630000}"/>
    <cellStyle name="Normal 3 2 5 2 2 2 6" xfId="12996" xr:uid="{00000000-0005-0000-0000-0000C9630000}"/>
    <cellStyle name="Normal 3 2 5 2 2 2 7" xfId="32948" xr:uid="{00000000-0005-0000-0000-0000CA630000}"/>
    <cellStyle name="Normal 3 2 5 2 2 3" xfId="7293" xr:uid="{00000000-0005-0000-0000-0000CB630000}"/>
    <cellStyle name="Normal 3 2 5 2 2 3 2" xfId="27247" xr:uid="{00000000-0005-0000-0000-0000CC630000}"/>
    <cellStyle name="Normal 3 2 5 2 2 3 2 2" xfId="47197" xr:uid="{00000000-0005-0000-0000-0000CD630000}"/>
    <cellStyle name="Normal 3 2 5 2 2 3 3" xfId="18697" xr:uid="{00000000-0005-0000-0000-0000CE630000}"/>
    <cellStyle name="Normal 3 2 5 2 2 3 4" xfId="38647" xr:uid="{00000000-0005-0000-0000-0000CF630000}"/>
    <cellStyle name="Normal 3 2 5 2 2 4" xfId="10145" xr:uid="{00000000-0005-0000-0000-0000D0630000}"/>
    <cellStyle name="Normal 3 2 5 2 2 4 2" xfId="30097" xr:uid="{00000000-0005-0000-0000-0000D1630000}"/>
    <cellStyle name="Normal 3 2 5 2 2 4 2 2" xfId="50047" xr:uid="{00000000-0005-0000-0000-0000D2630000}"/>
    <cellStyle name="Normal 3 2 5 2 2 4 3" xfId="21547" xr:uid="{00000000-0005-0000-0000-0000D3630000}"/>
    <cellStyle name="Normal 3 2 5 2 2 4 4" xfId="41497" xr:uid="{00000000-0005-0000-0000-0000D4630000}"/>
    <cellStyle name="Normal 3 2 5 2 2 5" xfId="15845" xr:uid="{00000000-0005-0000-0000-0000D5630000}"/>
    <cellStyle name="Normal 3 2 5 2 2 5 2" xfId="35797" xr:uid="{00000000-0005-0000-0000-0000D6630000}"/>
    <cellStyle name="Normal 3 2 5 2 2 6" xfId="24397" xr:uid="{00000000-0005-0000-0000-0000D7630000}"/>
    <cellStyle name="Normal 3 2 5 2 2 6 2" xfId="44347" xr:uid="{00000000-0005-0000-0000-0000D8630000}"/>
    <cellStyle name="Normal 3 2 5 2 2 7" xfId="12995" xr:uid="{00000000-0005-0000-0000-0000D9630000}"/>
    <cellStyle name="Normal 3 2 5 2 2 8" xfId="32947" xr:uid="{00000000-0005-0000-0000-0000DA630000}"/>
    <cellStyle name="Normal 3 2 5 2 3" xfId="3045" xr:uid="{00000000-0005-0000-0000-0000DB630000}"/>
    <cellStyle name="Normal 3 2 5 2 3 2" xfId="3046" xr:uid="{00000000-0005-0000-0000-0000DC630000}"/>
    <cellStyle name="Normal 3 2 5 2 3 2 2" xfId="7296" xr:uid="{00000000-0005-0000-0000-0000DD630000}"/>
    <cellStyle name="Normal 3 2 5 2 3 2 2 2" xfId="27250" xr:uid="{00000000-0005-0000-0000-0000DE630000}"/>
    <cellStyle name="Normal 3 2 5 2 3 2 2 2 2" xfId="47200" xr:uid="{00000000-0005-0000-0000-0000DF630000}"/>
    <cellStyle name="Normal 3 2 5 2 3 2 2 3" xfId="18700" xr:uid="{00000000-0005-0000-0000-0000E0630000}"/>
    <cellStyle name="Normal 3 2 5 2 3 2 2 4" xfId="38650" xr:uid="{00000000-0005-0000-0000-0000E1630000}"/>
    <cellStyle name="Normal 3 2 5 2 3 2 3" xfId="10148" xr:uid="{00000000-0005-0000-0000-0000E2630000}"/>
    <cellStyle name="Normal 3 2 5 2 3 2 3 2" xfId="30100" xr:uid="{00000000-0005-0000-0000-0000E3630000}"/>
    <cellStyle name="Normal 3 2 5 2 3 2 3 2 2" xfId="50050" xr:uid="{00000000-0005-0000-0000-0000E4630000}"/>
    <cellStyle name="Normal 3 2 5 2 3 2 3 3" xfId="21550" xr:uid="{00000000-0005-0000-0000-0000E5630000}"/>
    <cellStyle name="Normal 3 2 5 2 3 2 3 4" xfId="41500" xr:uid="{00000000-0005-0000-0000-0000E6630000}"/>
    <cellStyle name="Normal 3 2 5 2 3 2 4" xfId="15848" xr:uid="{00000000-0005-0000-0000-0000E7630000}"/>
    <cellStyle name="Normal 3 2 5 2 3 2 4 2" xfId="35800" xr:uid="{00000000-0005-0000-0000-0000E8630000}"/>
    <cellStyle name="Normal 3 2 5 2 3 2 5" xfId="24400" xr:uid="{00000000-0005-0000-0000-0000E9630000}"/>
    <cellStyle name="Normal 3 2 5 2 3 2 5 2" xfId="44350" xr:uid="{00000000-0005-0000-0000-0000EA630000}"/>
    <cellStyle name="Normal 3 2 5 2 3 2 6" xfId="12998" xr:uid="{00000000-0005-0000-0000-0000EB630000}"/>
    <cellStyle name="Normal 3 2 5 2 3 2 7" xfId="32950" xr:uid="{00000000-0005-0000-0000-0000EC630000}"/>
    <cellStyle name="Normal 3 2 5 2 3 3" xfId="7295" xr:uid="{00000000-0005-0000-0000-0000ED630000}"/>
    <cellStyle name="Normal 3 2 5 2 3 3 2" xfId="27249" xr:uid="{00000000-0005-0000-0000-0000EE630000}"/>
    <cellStyle name="Normal 3 2 5 2 3 3 2 2" xfId="47199" xr:uid="{00000000-0005-0000-0000-0000EF630000}"/>
    <cellStyle name="Normal 3 2 5 2 3 3 3" xfId="18699" xr:uid="{00000000-0005-0000-0000-0000F0630000}"/>
    <cellStyle name="Normal 3 2 5 2 3 3 4" xfId="38649" xr:uid="{00000000-0005-0000-0000-0000F1630000}"/>
    <cellStyle name="Normal 3 2 5 2 3 4" xfId="10147" xr:uid="{00000000-0005-0000-0000-0000F2630000}"/>
    <cellStyle name="Normal 3 2 5 2 3 4 2" xfId="30099" xr:uid="{00000000-0005-0000-0000-0000F3630000}"/>
    <cellStyle name="Normal 3 2 5 2 3 4 2 2" xfId="50049" xr:uid="{00000000-0005-0000-0000-0000F4630000}"/>
    <cellStyle name="Normal 3 2 5 2 3 4 3" xfId="21549" xr:uid="{00000000-0005-0000-0000-0000F5630000}"/>
    <cellStyle name="Normal 3 2 5 2 3 4 4" xfId="41499" xr:uid="{00000000-0005-0000-0000-0000F6630000}"/>
    <cellStyle name="Normal 3 2 5 2 3 5" xfId="15847" xr:uid="{00000000-0005-0000-0000-0000F7630000}"/>
    <cellStyle name="Normal 3 2 5 2 3 5 2" xfId="35799" xr:uid="{00000000-0005-0000-0000-0000F8630000}"/>
    <cellStyle name="Normal 3 2 5 2 3 6" xfId="24399" xr:uid="{00000000-0005-0000-0000-0000F9630000}"/>
    <cellStyle name="Normal 3 2 5 2 3 6 2" xfId="44349" xr:uid="{00000000-0005-0000-0000-0000FA630000}"/>
    <cellStyle name="Normal 3 2 5 2 3 7" xfId="12997" xr:uid="{00000000-0005-0000-0000-0000FB630000}"/>
    <cellStyle name="Normal 3 2 5 2 3 8" xfId="32949" xr:uid="{00000000-0005-0000-0000-0000FC630000}"/>
    <cellStyle name="Normal 3 2 5 2 4" xfId="3047" xr:uid="{00000000-0005-0000-0000-0000FD630000}"/>
    <cellStyle name="Normal 3 2 5 2 4 2" xfId="7297" xr:uid="{00000000-0005-0000-0000-0000FE630000}"/>
    <cellStyle name="Normal 3 2 5 2 4 2 2" xfId="27251" xr:uid="{00000000-0005-0000-0000-0000FF630000}"/>
    <cellStyle name="Normal 3 2 5 2 4 2 2 2" xfId="47201" xr:uid="{00000000-0005-0000-0000-000000640000}"/>
    <cellStyle name="Normal 3 2 5 2 4 2 3" xfId="18701" xr:uid="{00000000-0005-0000-0000-000001640000}"/>
    <cellStyle name="Normal 3 2 5 2 4 2 4" xfId="38651" xr:uid="{00000000-0005-0000-0000-000002640000}"/>
    <cellStyle name="Normal 3 2 5 2 4 3" xfId="10149" xr:uid="{00000000-0005-0000-0000-000003640000}"/>
    <cellStyle name="Normal 3 2 5 2 4 3 2" xfId="30101" xr:uid="{00000000-0005-0000-0000-000004640000}"/>
    <cellStyle name="Normal 3 2 5 2 4 3 2 2" xfId="50051" xr:uid="{00000000-0005-0000-0000-000005640000}"/>
    <cellStyle name="Normal 3 2 5 2 4 3 3" xfId="21551" xr:uid="{00000000-0005-0000-0000-000006640000}"/>
    <cellStyle name="Normal 3 2 5 2 4 3 4" xfId="41501" xr:uid="{00000000-0005-0000-0000-000007640000}"/>
    <cellStyle name="Normal 3 2 5 2 4 4" xfId="15849" xr:uid="{00000000-0005-0000-0000-000008640000}"/>
    <cellStyle name="Normal 3 2 5 2 4 4 2" xfId="35801" xr:uid="{00000000-0005-0000-0000-000009640000}"/>
    <cellStyle name="Normal 3 2 5 2 4 5" xfId="24401" xr:uid="{00000000-0005-0000-0000-00000A640000}"/>
    <cellStyle name="Normal 3 2 5 2 4 5 2" xfId="44351" xr:uid="{00000000-0005-0000-0000-00000B640000}"/>
    <cellStyle name="Normal 3 2 5 2 4 6" xfId="12999" xr:uid="{00000000-0005-0000-0000-00000C640000}"/>
    <cellStyle name="Normal 3 2 5 2 4 7" xfId="32951" xr:uid="{00000000-0005-0000-0000-00000D640000}"/>
    <cellStyle name="Normal 3 2 5 2 5" xfId="7292" xr:uid="{00000000-0005-0000-0000-00000E640000}"/>
    <cellStyle name="Normal 3 2 5 2 5 2" xfId="27246" xr:uid="{00000000-0005-0000-0000-00000F640000}"/>
    <cellStyle name="Normal 3 2 5 2 5 2 2" xfId="47196" xr:uid="{00000000-0005-0000-0000-000010640000}"/>
    <cellStyle name="Normal 3 2 5 2 5 3" xfId="18696" xr:uid="{00000000-0005-0000-0000-000011640000}"/>
    <cellStyle name="Normal 3 2 5 2 5 4" xfId="38646" xr:uid="{00000000-0005-0000-0000-000012640000}"/>
    <cellStyle name="Normal 3 2 5 2 6" xfId="10144" xr:uid="{00000000-0005-0000-0000-000013640000}"/>
    <cellStyle name="Normal 3 2 5 2 6 2" xfId="30096" xr:uid="{00000000-0005-0000-0000-000014640000}"/>
    <cellStyle name="Normal 3 2 5 2 6 2 2" xfId="50046" xr:uid="{00000000-0005-0000-0000-000015640000}"/>
    <cellStyle name="Normal 3 2 5 2 6 3" xfId="21546" xr:uid="{00000000-0005-0000-0000-000016640000}"/>
    <cellStyle name="Normal 3 2 5 2 6 4" xfId="41496" xr:uid="{00000000-0005-0000-0000-000017640000}"/>
    <cellStyle name="Normal 3 2 5 2 7" xfId="15844" xr:uid="{00000000-0005-0000-0000-000018640000}"/>
    <cellStyle name="Normal 3 2 5 2 7 2" xfId="35796" xr:uid="{00000000-0005-0000-0000-000019640000}"/>
    <cellStyle name="Normal 3 2 5 2 8" xfId="24396" xr:uid="{00000000-0005-0000-0000-00001A640000}"/>
    <cellStyle name="Normal 3 2 5 2 8 2" xfId="44346" xr:uid="{00000000-0005-0000-0000-00001B640000}"/>
    <cellStyle name="Normal 3 2 5 2 9" xfId="12994" xr:uid="{00000000-0005-0000-0000-00001C640000}"/>
    <cellStyle name="Normal 3 2 5 3" xfId="3048" xr:uid="{00000000-0005-0000-0000-00001D640000}"/>
    <cellStyle name="Normal 3 2 5 3 2" xfId="3049" xr:uid="{00000000-0005-0000-0000-00001E640000}"/>
    <cellStyle name="Normal 3 2 5 3 2 2" xfId="7299" xr:uid="{00000000-0005-0000-0000-00001F640000}"/>
    <cellStyle name="Normal 3 2 5 3 2 2 2" xfId="27253" xr:uid="{00000000-0005-0000-0000-000020640000}"/>
    <cellStyle name="Normal 3 2 5 3 2 2 2 2" xfId="47203" xr:uid="{00000000-0005-0000-0000-000021640000}"/>
    <cellStyle name="Normal 3 2 5 3 2 2 3" xfId="18703" xr:uid="{00000000-0005-0000-0000-000022640000}"/>
    <cellStyle name="Normal 3 2 5 3 2 2 4" xfId="38653" xr:uid="{00000000-0005-0000-0000-000023640000}"/>
    <cellStyle name="Normal 3 2 5 3 2 3" xfId="10151" xr:uid="{00000000-0005-0000-0000-000024640000}"/>
    <cellStyle name="Normal 3 2 5 3 2 3 2" xfId="30103" xr:uid="{00000000-0005-0000-0000-000025640000}"/>
    <cellStyle name="Normal 3 2 5 3 2 3 2 2" xfId="50053" xr:uid="{00000000-0005-0000-0000-000026640000}"/>
    <cellStyle name="Normal 3 2 5 3 2 3 3" xfId="21553" xr:uid="{00000000-0005-0000-0000-000027640000}"/>
    <cellStyle name="Normal 3 2 5 3 2 3 4" xfId="41503" xr:uid="{00000000-0005-0000-0000-000028640000}"/>
    <cellStyle name="Normal 3 2 5 3 2 4" xfId="15851" xr:uid="{00000000-0005-0000-0000-000029640000}"/>
    <cellStyle name="Normal 3 2 5 3 2 4 2" xfId="35803" xr:uid="{00000000-0005-0000-0000-00002A640000}"/>
    <cellStyle name="Normal 3 2 5 3 2 5" xfId="24403" xr:uid="{00000000-0005-0000-0000-00002B640000}"/>
    <cellStyle name="Normal 3 2 5 3 2 5 2" xfId="44353" xr:uid="{00000000-0005-0000-0000-00002C640000}"/>
    <cellStyle name="Normal 3 2 5 3 2 6" xfId="13001" xr:uid="{00000000-0005-0000-0000-00002D640000}"/>
    <cellStyle name="Normal 3 2 5 3 2 7" xfId="32953" xr:uid="{00000000-0005-0000-0000-00002E640000}"/>
    <cellStyle name="Normal 3 2 5 3 3" xfId="7298" xr:uid="{00000000-0005-0000-0000-00002F640000}"/>
    <cellStyle name="Normal 3 2 5 3 3 2" xfId="27252" xr:uid="{00000000-0005-0000-0000-000030640000}"/>
    <cellStyle name="Normal 3 2 5 3 3 2 2" xfId="47202" xr:uid="{00000000-0005-0000-0000-000031640000}"/>
    <cellStyle name="Normal 3 2 5 3 3 3" xfId="18702" xr:uid="{00000000-0005-0000-0000-000032640000}"/>
    <cellStyle name="Normal 3 2 5 3 3 4" xfId="38652" xr:uid="{00000000-0005-0000-0000-000033640000}"/>
    <cellStyle name="Normal 3 2 5 3 4" xfId="10150" xr:uid="{00000000-0005-0000-0000-000034640000}"/>
    <cellStyle name="Normal 3 2 5 3 4 2" xfId="30102" xr:uid="{00000000-0005-0000-0000-000035640000}"/>
    <cellStyle name="Normal 3 2 5 3 4 2 2" xfId="50052" xr:uid="{00000000-0005-0000-0000-000036640000}"/>
    <cellStyle name="Normal 3 2 5 3 4 3" xfId="21552" xr:uid="{00000000-0005-0000-0000-000037640000}"/>
    <cellStyle name="Normal 3 2 5 3 4 4" xfId="41502" xr:uid="{00000000-0005-0000-0000-000038640000}"/>
    <cellStyle name="Normal 3 2 5 3 5" xfId="15850" xr:uid="{00000000-0005-0000-0000-000039640000}"/>
    <cellStyle name="Normal 3 2 5 3 5 2" xfId="35802" xr:uid="{00000000-0005-0000-0000-00003A640000}"/>
    <cellStyle name="Normal 3 2 5 3 6" xfId="24402" xr:uid="{00000000-0005-0000-0000-00003B640000}"/>
    <cellStyle name="Normal 3 2 5 3 6 2" xfId="44352" xr:uid="{00000000-0005-0000-0000-00003C640000}"/>
    <cellStyle name="Normal 3 2 5 3 7" xfId="13000" xr:uid="{00000000-0005-0000-0000-00003D640000}"/>
    <cellStyle name="Normal 3 2 5 3 8" xfId="32952" xr:uid="{00000000-0005-0000-0000-00003E640000}"/>
    <cellStyle name="Normal 3 2 5 4" xfId="3050" xr:uid="{00000000-0005-0000-0000-00003F640000}"/>
    <cellStyle name="Normal 3 2 5 4 2" xfId="3051" xr:uid="{00000000-0005-0000-0000-000040640000}"/>
    <cellStyle name="Normal 3 2 5 4 2 2" xfId="7301" xr:uid="{00000000-0005-0000-0000-000041640000}"/>
    <cellStyle name="Normal 3 2 5 4 2 2 2" xfId="27255" xr:uid="{00000000-0005-0000-0000-000042640000}"/>
    <cellStyle name="Normal 3 2 5 4 2 2 2 2" xfId="47205" xr:uid="{00000000-0005-0000-0000-000043640000}"/>
    <cellStyle name="Normal 3 2 5 4 2 2 3" xfId="18705" xr:uid="{00000000-0005-0000-0000-000044640000}"/>
    <cellStyle name="Normal 3 2 5 4 2 2 4" xfId="38655" xr:uid="{00000000-0005-0000-0000-000045640000}"/>
    <cellStyle name="Normal 3 2 5 4 2 3" xfId="10153" xr:uid="{00000000-0005-0000-0000-000046640000}"/>
    <cellStyle name="Normal 3 2 5 4 2 3 2" xfId="30105" xr:uid="{00000000-0005-0000-0000-000047640000}"/>
    <cellStyle name="Normal 3 2 5 4 2 3 2 2" xfId="50055" xr:uid="{00000000-0005-0000-0000-000048640000}"/>
    <cellStyle name="Normal 3 2 5 4 2 3 3" xfId="21555" xr:uid="{00000000-0005-0000-0000-000049640000}"/>
    <cellStyle name="Normal 3 2 5 4 2 3 4" xfId="41505" xr:uid="{00000000-0005-0000-0000-00004A640000}"/>
    <cellStyle name="Normal 3 2 5 4 2 4" xfId="15853" xr:uid="{00000000-0005-0000-0000-00004B640000}"/>
    <cellStyle name="Normal 3 2 5 4 2 4 2" xfId="35805" xr:uid="{00000000-0005-0000-0000-00004C640000}"/>
    <cellStyle name="Normal 3 2 5 4 2 5" xfId="24405" xr:uid="{00000000-0005-0000-0000-00004D640000}"/>
    <cellStyle name="Normal 3 2 5 4 2 5 2" xfId="44355" xr:uid="{00000000-0005-0000-0000-00004E640000}"/>
    <cellStyle name="Normal 3 2 5 4 2 6" xfId="13003" xr:uid="{00000000-0005-0000-0000-00004F640000}"/>
    <cellStyle name="Normal 3 2 5 4 2 7" xfId="32955" xr:uid="{00000000-0005-0000-0000-000050640000}"/>
    <cellStyle name="Normal 3 2 5 4 3" xfId="7300" xr:uid="{00000000-0005-0000-0000-000051640000}"/>
    <cellStyle name="Normal 3 2 5 4 3 2" xfId="27254" xr:uid="{00000000-0005-0000-0000-000052640000}"/>
    <cellStyle name="Normal 3 2 5 4 3 2 2" xfId="47204" xr:uid="{00000000-0005-0000-0000-000053640000}"/>
    <cellStyle name="Normal 3 2 5 4 3 3" xfId="18704" xr:uid="{00000000-0005-0000-0000-000054640000}"/>
    <cellStyle name="Normal 3 2 5 4 3 4" xfId="38654" xr:uid="{00000000-0005-0000-0000-000055640000}"/>
    <cellStyle name="Normal 3 2 5 4 4" xfId="10152" xr:uid="{00000000-0005-0000-0000-000056640000}"/>
    <cellStyle name="Normal 3 2 5 4 4 2" xfId="30104" xr:uid="{00000000-0005-0000-0000-000057640000}"/>
    <cellStyle name="Normal 3 2 5 4 4 2 2" xfId="50054" xr:uid="{00000000-0005-0000-0000-000058640000}"/>
    <cellStyle name="Normal 3 2 5 4 4 3" xfId="21554" xr:uid="{00000000-0005-0000-0000-000059640000}"/>
    <cellStyle name="Normal 3 2 5 4 4 4" xfId="41504" xr:uid="{00000000-0005-0000-0000-00005A640000}"/>
    <cellStyle name="Normal 3 2 5 4 5" xfId="15852" xr:uid="{00000000-0005-0000-0000-00005B640000}"/>
    <cellStyle name="Normal 3 2 5 4 5 2" xfId="35804" xr:uid="{00000000-0005-0000-0000-00005C640000}"/>
    <cellStyle name="Normal 3 2 5 4 6" xfId="24404" xr:uid="{00000000-0005-0000-0000-00005D640000}"/>
    <cellStyle name="Normal 3 2 5 4 6 2" xfId="44354" xr:uid="{00000000-0005-0000-0000-00005E640000}"/>
    <cellStyle name="Normal 3 2 5 4 7" xfId="13002" xr:uid="{00000000-0005-0000-0000-00005F640000}"/>
    <cellStyle name="Normal 3 2 5 4 8" xfId="32954" xr:uid="{00000000-0005-0000-0000-000060640000}"/>
    <cellStyle name="Normal 3 2 5 5" xfId="3052" xr:uid="{00000000-0005-0000-0000-000061640000}"/>
    <cellStyle name="Normal 3 2 5 5 2" xfId="7302" xr:uid="{00000000-0005-0000-0000-000062640000}"/>
    <cellStyle name="Normal 3 2 5 5 2 2" xfId="27256" xr:uid="{00000000-0005-0000-0000-000063640000}"/>
    <cellStyle name="Normal 3 2 5 5 2 2 2" xfId="47206" xr:uid="{00000000-0005-0000-0000-000064640000}"/>
    <cellStyle name="Normal 3 2 5 5 2 3" xfId="18706" xr:uid="{00000000-0005-0000-0000-000065640000}"/>
    <cellStyle name="Normal 3 2 5 5 2 4" xfId="38656" xr:uid="{00000000-0005-0000-0000-000066640000}"/>
    <cellStyle name="Normal 3 2 5 5 3" xfId="10154" xr:uid="{00000000-0005-0000-0000-000067640000}"/>
    <cellStyle name="Normal 3 2 5 5 3 2" xfId="30106" xr:uid="{00000000-0005-0000-0000-000068640000}"/>
    <cellStyle name="Normal 3 2 5 5 3 2 2" xfId="50056" xr:uid="{00000000-0005-0000-0000-000069640000}"/>
    <cellStyle name="Normal 3 2 5 5 3 3" xfId="21556" xr:uid="{00000000-0005-0000-0000-00006A640000}"/>
    <cellStyle name="Normal 3 2 5 5 3 4" xfId="41506" xr:uid="{00000000-0005-0000-0000-00006B640000}"/>
    <cellStyle name="Normal 3 2 5 5 4" xfId="15854" xr:uid="{00000000-0005-0000-0000-00006C640000}"/>
    <cellStyle name="Normal 3 2 5 5 4 2" xfId="35806" xr:uid="{00000000-0005-0000-0000-00006D640000}"/>
    <cellStyle name="Normal 3 2 5 5 5" xfId="24406" xr:uid="{00000000-0005-0000-0000-00006E640000}"/>
    <cellStyle name="Normal 3 2 5 5 5 2" xfId="44356" xr:uid="{00000000-0005-0000-0000-00006F640000}"/>
    <cellStyle name="Normal 3 2 5 5 6" xfId="13004" xr:uid="{00000000-0005-0000-0000-000070640000}"/>
    <cellStyle name="Normal 3 2 5 5 7" xfId="32956" xr:uid="{00000000-0005-0000-0000-000071640000}"/>
    <cellStyle name="Normal 3 2 5 6" xfId="7291" xr:uid="{00000000-0005-0000-0000-000072640000}"/>
    <cellStyle name="Normal 3 2 5 6 2" xfId="27245" xr:uid="{00000000-0005-0000-0000-000073640000}"/>
    <cellStyle name="Normal 3 2 5 6 2 2" xfId="47195" xr:uid="{00000000-0005-0000-0000-000074640000}"/>
    <cellStyle name="Normal 3 2 5 6 3" xfId="18695" xr:uid="{00000000-0005-0000-0000-000075640000}"/>
    <cellStyle name="Normal 3 2 5 6 4" xfId="38645" xr:uid="{00000000-0005-0000-0000-000076640000}"/>
    <cellStyle name="Normal 3 2 5 7" xfId="10143" xr:uid="{00000000-0005-0000-0000-000077640000}"/>
    <cellStyle name="Normal 3 2 5 7 2" xfId="30095" xr:uid="{00000000-0005-0000-0000-000078640000}"/>
    <cellStyle name="Normal 3 2 5 7 2 2" xfId="50045" xr:uid="{00000000-0005-0000-0000-000079640000}"/>
    <cellStyle name="Normal 3 2 5 7 3" xfId="21545" xr:uid="{00000000-0005-0000-0000-00007A640000}"/>
    <cellStyle name="Normal 3 2 5 7 4" xfId="41495" xr:uid="{00000000-0005-0000-0000-00007B640000}"/>
    <cellStyle name="Normal 3 2 5 8" xfId="15843" xr:uid="{00000000-0005-0000-0000-00007C640000}"/>
    <cellStyle name="Normal 3 2 5 8 2" xfId="35795" xr:uid="{00000000-0005-0000-0000-00007D640000}"/>
    <cellStyle name="Normal 3 2 5 9" xfId="24395" xr:uid="{00000000-0005-0000-0000-00007E640000}"/>
    <cellStyle name="Normal 3 2 5 9 2" xfId="44345" xr:uid="{00000000-0005-0000-0000-00007F640000}"/>
    <cellStyle name="Normal 3 2 6" xfId="3053" xr:uid="{00000000-0005-0000-0000-000080640000}"/>
    <cellStyle name="Normal 3 2 6 10" xfId="13005" xr:uid="{00000000-0005-0000-0000-000081640000}"/>
    <cellStyle name="Normal 3 2 6 11" xfId="32957" xr:uid="{00000000-0005-0000-0000-000082640000}"/>
    <cellStyle name="Normal 3 2 6 2" xfId="3054" xr:uid="{00000000-0005-0000-0000-000083640000}"/>
    <cellStyle name="Normal 3 2 6 2 10" xfId="32958" xr:uid="{00000000-0005-0000-0000-000084640000}"/>
    <cellStyle name="Normal 3 2 6 2 2" xfId="3055" xr:uid="{00000000-0005-0000-0000-000085640000}"/>
    <cellStyle name="Normal 3 2 6 2 2 2" xfId="3056" xr:uid="{00000000-0005-0000-0000-000086640000}"/>
    <cellStyle name="Normal 3 2 6 2 2 2 2" xfId="7306" xr:uid="{00000000-0005-0000-0000-000087640000}"/>
    <cellStyle name="Normal 3 2 6 2 2 2 2 2" xfId="27260" xr:uid="{00000000-0005-0000-0000-000088640000}"/>
    <cellStyle name="Normal 3 2 6 2 2 2 2 2 2" xfId="47210" xr:uid="{00000000-0005-0000-0000-000089640000}"/>
    <cellStyle name="Normal 3 2 6 2 2 2 2 3" xfId="18710" xr:uid="{00000000-0005-0000-0000-00008A640000}"/>
    <cellStyle name="Normal 3 2 6 2 2 2 2 4" xfId="38660" xr:uid="{00000000-0005-0000-0000-00008B640000}"/>
    <cellStyle name="Normal 3 2 6 2 2 2 3" xfId="10158" xr:uid="{00000000-0005-0000-0000-00008C640000}"/>
    <cellStyle name="Normal 3 2 6 2 2 2 3 2" xfId="30110" xr:uid="{00000000-0005-0000-0000-00008D640000}"/>
    <cellStyle name="Normal 3 2 6 2 2 2 3 2 2" xfId="50060" xr:uid="{00000000-0005-0000-0000-00008E640000}"/>
    <cellStyle name="Normal 3 2 6 2 2 2 3 3" xfId="21560" xr:uid="{00000000-0005-0000-0000-00008F640000}"/>
    <cellStyle name="Normal 3 2 6 2 2 2 3 4" xfId="41510" xr:uid="{00000000-0005-0000-0000-000090640000}"/>
    <cellStyle name="Normal 3 2 6 2 2 2 4" xfId="15858" xr:uid="{00000000-0005-0000-0000-000091640000}"/>
    <cellStyle name="Normal 3 2 6 2 2 2 4 2" xfId="35810" xr:uid="{00000000-0005-0000-0000-000092640000}"/>
    <cellStyle name="Normal 3 2 6 2 2 2 5" xfId="24410" xr:uid="{00000000-0005-0000-0000-000093640000}"/>
    <cellStyle name="Normal 3 2 6 2 2 2 5 2" xfId="44360" xr:uid="{00000000-0005-0000-0000-000094640000}"/>
    <cellStyle name="Normal 3 2 6 2 2 2 6" xfId="13008" xr:uid="{00000000-0005-0000-0000-000095640000}"/>
    <cellStyle name="Normal 3 2 6 2 2 2 7" xfId="32960" xr:uid="{00000000-0005-0000-0000-000096640000}"/>
    <cellStyle name="Normal 3 2 6 2 2 3" xfId="7305" xr:uid="{00000000-0005-0000-0000-000097640000}"/>
    <cellStyle name="Normal 3 2 6 2 2 3 2" xfId="27259" xr:uid="{00000000-0005-0000-0000-000098640000}"/>
    <cellStyle name="Normal 3 2 6 2 2 3 2 2" xfId="47209" xr:uid="{00000000-0005-0000-0000-000099640000}"/>
    <cellStyle name="Normal 3 2 6 2 2 3 3" xfId="18709" xr:uid="{00000000-0005-0000-0000-00009A640000}"/>
    <cellStyle name="Normal 3 2 6 2 2 3 4" xfId="38659" xr:uid="{00000000-0005-0000-0000-00009B640000}"/>
    <cellStyle name="Normal 3 2 6 2 2 4" xfId="10157" xr:uid="{00000000-0005-0000-0000-00009C640000}"/>
    <cellStyle name="Normal 3 2 6 2 2 4 2" xfId="30109" xr:uid="{00000000-0005-0000-0000-00009D640000}"/>
    <cellStyle name="Normal 3 2 6 2 2 4 2 2" xfId="50059" xr:uid="{00000000-0005-0000-0000-00009E640000}"/>
    <cellStyle name="Normal 3 2 6 2 2 4 3" xfId="21559" xr:uid="{00000000-0005-0000-0000-00009F640000}"/>
    <cellStyle name="Normal 3 2 6 2 2 4 4" xfId="41509" xr:uid="{00000000-0005-0000-0000-0000A0640000}"/>
    <cellStyle name="Normal 3 2 6 2 2 5" xfId="15857" xr:uid="{00000000-0005-0000-0000-0000A1640000}"/>
    <cellStyle name="Normal 3 2 6 2 2 5 2" xfId="35809" xr:uid="{00000000-0005-0000-0000-0000A2640000}"/>
    <cellStyle name="Normal 3 2 6 2 2 6" xfId="24409" xr:uid="{00000000-0005-0000-0000-0000A3640000}"/>
    <cellStyle name="Normal 3 2 6 2 2 6 2" xfId="44359" xr:uid="{00000000-0005-0000-0000-0000A4640000}"/>
    <cellStyle name="Normal 3 2 6 2 2 7" xfId="13007" xr:uid="{00000000-0005-0000-0000-0000A5640000}"/>
    <cellStyle name="Normal 3 2 6 2 2 8" xfId="32959" xr:uid="{00000000-0005-0000-0000-0000A6640000}"/>
    <cellStyle name="Normal 3 2 6 2 3" xfId="3057" xr:uid="{00000000-0005-0000-0000-0000A7640000}"/>
    <cellStyle name="Normal 3 2 6 2 3 2" xfId="3058" xr:uid="{00000000-0005-0000-0000-0000A8640000}"/>
    <cellStyle name="Normal 3 2 6 2 3 2 2" xfId="7308" xr:uid="{00000000-0005-0000-0000-0000A9640000}"/>
    <cellStyle name="Normal 3 2 6 2 3 2 2 2" xfId="27262" xr:uid="{00000000-0005-0000-0000-0000AA640000}"/>
    <cellStyle name="Normal 3 2 6 2 3 2 2 2 2" xfId="47212" xr:uid="{00000000-0005-0000-0000-0000AB640000}"/>
    <cellStyle name="Normal 3 2 6 2 3 2 2 3" xfId="18712" xr:uid="{00000000-0005-0000-0000-0000AC640000}"/>
    <cellStyle name="Normal 3 2 6 2 3 2 2 4" xfId="38662" xr:uid="{00000000-0005-0000-0000-0000AD640000}"/>
    <cellStyle name="Normal 3 2 6 2 3 2 3" xfId="10160" xr:uid="{00000000-0005-0000-0000-0000AE640000}"/>
    <cellStyle name="Normal 3 2 6 2 3 2 3 2" xfId="30112" xr:uid="{00000000-0005-0000-0000-0000AF640000}"/>
    <cellStyle name="Normal 3 2 6 2 3 2 3 2 2" xfId="50062" xr:uid="{00000000-0005-0000-0000-0000B0640000}"/>
    <cellStyle name="Normal 3 2 6 2 3 2 3 3" xfId="21562" xr:uid="{00000000-0005-0000-0000-0000B1640000}"/>
    <cellStyle name="Normal 3 2 6 2 3 2 3 4" xfId="41512" xr:uid="{00000000-0005-0000-0000-0000B2640000}"/>
    <cellStyle name="Normal 3 2 6 2 3 2 4" xfId="15860" xr:uid="{00000000-0005-0000-0000-0000B3640000}"/>
    <cellStyle name="Normal 3 2 6 2 3 2 4 2" xfId="35812" xr:uid="{00000000-0005-0000-0000-0000B4640000}"/>
    <cellStyle name="Normal 3 2 6 2 3 2 5" xfId="24412" xr:uid="{00000000-0005-0000-0000-0000B5640000}"/>
    <cellStyle name="Normal 3 2 6 2 3 2 5 2" xfId="44362" xr:uid="{00000000-0005-0000-0000-0000B6640000}"/>
    <cellStyle name="Normal 3 2 6 2 3 2 6" xfId="13010" xr:uid="{00000000-0005-0000-0000-0000B7640000}"/>
    <cellStyle name="Normal 3 2 6 2 3 2 7" xfId="32962" xr:uid="{00000000-0005-0000-0000-0000B8640000}"/>
    <cellStyle name="Normal 3 2 6 2 3 3" xfId="7307" xr:uid="{00000000-0005-0000-0000-0000B9640000}"/>
    <cellStyle name="Normal 3 2 6 2 3 3 2" xfId="27261" xr:uid="{00000000-0005-0000-0000-0000BA640000}"/>
    <cellStyle name="Normal 3 2 6 2 3 3 2 2" xfId="47211" xr:uid="{00000000-0005-0000-0000-0000BB640000}"/>
    <cellStyle name="Normal 3 2 6 2 3 3 3" xfId="18711" xr:uid="{00000000-0005-0000-0000-0000BC640000}"/>
    <cellStyle name="Normal 3 2 6 2 3 3 4" xfId="38661" xr:uid="{00000000-0005-0000-0000-0000BD640000}"/>
    <cellStyle name="Normal 3 2 6 2 3 4" xfId="10159" xr:uid="{00000000-0005-0000-0000-0000BE640000}"/>
    <cellStyle name="Normal 3 2 6 2 3 4 2" xfId="30111" xr:uid="{00000000-0005-0000-0000-0000BF640000}"/>
    <cellStyle name="Normal 3 2 6 2 3 4 2 2" xfId="50061" xr:uid="{00000000-0005-0000-0000-0000C0640000}"/>
    <cellStyle name="Normal 3 2 6 2 3 4 3" xfId="21561" xr:uid="{00000000-0005-0000-0000-0000C1640000}"/>
    <cellStyle name="Normal 3 2 6 2 3 4 4" xfId="41511" xr:uid="{00000000-0005-0000-0000-0000C2640000}"/>
    <cellStyle name="Normal 3 2 6 2 3 5" xfId="15859" xr:uid="{00000000-0005-0000-0000-0000C3640000}"/>
    <cellStyle name="Normal 3 2 6 2 3 5 2" xfId="35811" xr:uid="{00000000-0005-0000-0000-0000C4640000}"/>
    <cellStyle name="Normal 3 2 6 2 3 6" xfId="24411" xr:uid="{00000000-0005-0000-0000-0000C5640000}"/>
    <cellStyle name="Normal 3 2 6 2 3 6 2" xfId="44361" xr:uid="{00000000-0005-0000-0000-0000C6640000}"/>
    <cellStyle name="Normal 3 2 6 2 3 7" xfId="13009" xr:uid="{00000000-0005-0000-0000-0000C7640000}"/>
    <cellStyle name="Normal 3 2 6 2 3 8" xfId="32961" xr:uid="{00000000-0005-0000-0000-0000C8640000}"/>
    <cellStyle name="Normal 3 2 6 2 4" xfId="3059" xr:uid="{00000000-0005-0000-0000-0000C9640000}"/>
    <cellStyle name="Normal 3 2 6 2 4 2" xfId="7309" xr:uid="{00000000-0005-0000-0000-0000CA640000}"/>
    <cellStyle name="Normal 3 2 6 2 4 2 2" xfId="27263" xr:uid="{00000000-0005-0000-0000-0000CB640000}"/>
    <cellStyle name="Normal 3 2 6 2 4 2 2 2" xfId="47213" xr:uid="{00000000-0005-0000-0000-0000CC640000}"/>
    <cellStyle name="Normal 3 2 6 2 4 2 3" xfId="18713" xr:uid="{00000000-0005-0000-0000-0000CD640000}"/>
    <cellStyle name="Normal 3 2 6 2 4 2 4" xfId="38663" xr:uid="{00000000-0005-0000-0000-0000CE640000}"/>
    <cellStyle name="Normal 3 2 6 2 4 3" xfId="10161" xr:uid="{00000000-0005-0000-0000-0000CF640000}"/>
    <cellStyle name="Normal 3 2 6 2 4 3 2" xfId="30113" xr:uid="{00000000-0005-0000-0000-0000D0640000}"/>
    <cellStyle name="Normal 3 2 6 2 4 3 2 2" xfId="50063" xr:uid="{00000000-0005-0000-0000-0000D1640000}"/>
    <cellStyle name="Normal 3 2 6 2 4 3 3" xfId="21563" xr:uid="{00000000-0005-0000-0000-0000D2640000}"/>
    <cellStyle name="Normal 3 2 6 2 4 3 4" xfId="41513" xr:uid="{00000000-0005-0000-0000-0000D3640000}"/>
    <cellStyle name="Normal 3 2 6 2 4 4" xfId="15861" xr:uid="{00000000-0005-0000-0000-0000D4640000}"/>
    <cellStyle name="Normal 3 2 6 2 4 4 2" xfId="35813" xr:uid="{00000000-0005-0000-0000-0000D5640000}"/>
    <cellStyle name="Normal 3 2 6 2 4 5" xfId="24413" xr:uid="{00000000-0005-0000-0000-0000D6640000}"/>
    <cellStyle name="Normal 3 2 6 2 4 5 2" xfId="44363" xr:uid="{00000000-0005-0000-0000-0000D7640000}"/>
    <cellStyle name="Normal 3 2 6 2 4 6" xfId="13011" xr:uid="{00000000-0005-0000-0000-0000D8640000}"/>
    <cellStyle name="Normal 3 2 6 2 4 7" xfId="32963" xr:uid="{00000000-0005-0000-0000-0000D9640000}"/>
    <cellStyle name="Normal 3 2 6 2 5" xfId="7304" xr:uid="{00000000-0005-0000-0000-0000DA640000}"/>
    <cellStyle name="Normal 3 2 6 2 5 2" xfId="27258" xr:uid="{00000000-0005-0000-0000-0000DB640000}"/>
    <cellStyle name="Normal 3 2 6 2 5 2 2" xfId="47208" xr:uid="{00000000-0005-0000-0000-0000DC640000}"/>
    <cellStyle name="Normal 3 2 6 2 5 3" xfId="18708" xr:uid="{00000000-0005-0000-0000-0000DD640000}"/>
    <cellStyle name="Normal 3 2 6 2 5 4" xfId="38658" xr:uid="{00000000-0005-0000-0000-0000DE640000}"/>
    <cellStyle name="Normal 3 2 6 2 6" xfId="10156" xr:uid="{00000000-0005-0000-0000-0000DF640000}"/>
    <cellStyle name="Normal 3 2 6 2 6 2" xfId="30108" xr:uid="{00000000-0005-0000-0000-0000E0640000}"/>
    <cellStyle name="Normal 3 2 6 2 6 2 2" xfId="50058" xr:uid="{00000000-0005-0000-0000-0000E1640000}"/>
    <cellStyle name="Normal 3 2 6 2 6 3" xfId="21558" xr:uid="{00000000-0005-0000-0000-0000E2640000}"/>
    <cellStyle name="Normal 3 2 6 2 6 4" xfId="41508" xr:uid="{00000000-0005-0000-0000-0000E3640000}"/>
    <cellStyle name="Normal 3 2 6 2 7" xfId="15856" xr:uid="{00000000-0005-0000-0000-0000E4640000}"/>
    <cellStyle name="Normal 3 2 6 2 7 2" xfId="35808" xr:uid="{00000000-0005-0000-0000-0000E5640000}"/>
    <cellStyle name="Normal 3 2 6 2 8" xfId="24408" xr:uid="{00000000-0005-0000-0000-0000E6640000}"/>
    <cellStyle name="Normal 3 2 6 2 8 2" xfId="44358" xr:uid="{00000000-0005-0000-0000-0000E7640000}"/>
    <cellStyle name="Normal 3 2 6 2 9" xfId="13006" xr:uid="{00000000-0005-0000-0000-0000E8640000}"/>
    <cellStyle name="Normal 3 2 6 3" xfId="3060" xr:uid="{00000000-0005-0000-0000-0000E9640000}"/>
    <cellStyle name="Normal 3 2 6 3 2" xfId="3061" xr:uid="{00000000-0005-0000-0000-0000EA640000}"/>
    <cellStyle name="Normal 3 2 6 3 2 2" xfId="7311" xr:uid="{00000000-0005-0000-0000-0000EB640000}"/>
    <cellStyle name="Normal 3 2 6 3 2 2 2" xfId="27265" xr:uid="{00000000-0005-0000-0000-0000EC640000}"/>
    <cellStyle name="Normal 3 2 6 3 2 2 2 2" xfId="47215" xr:uid="{00000000-0005-0000-0000-0000ED640000}"/>
    <cellStyle name="Normal 3 2 6 3 2 2 3" xfId="18715" xr:uid="{00000000-0005-0000-0000-0000EE640000}"/>
    <cellStyle name="Normal 3 2 6 3 2 2 4" xfId="38665" xr:uid="{00000000-0005-0000-0000-0000EF640000}"/>
    <cellStyle name="Normal 3 2 6 3 2 3" xfId="10163" xr:uid="{00000000-0005-0000-0000-0000F0640000}"/>
    <cellStyle name="Normal 3 2 6 3 2 3 2" xfId="30115" xr:uid="{00000000-0005-0000-0000-0000F1640000}"/>
    <cellStyle name="Normal 3 2 6 3 2 3 2 2" xfId="50065" xr:uid="{00000000-0005-0000-0000-0000F2640000}"/>
    <cellStyle name="Normal 3 2 6 3 2 3 3" xfId="21565" xr:uid="{00000000-0005-0000-0000-0000F3640000}"/>
    <cellStyle name="Normal 3 2 6 3 2 3 4" xfId="41515" xr:uid="{00000000-0005-0000-0000-0000F4640000}"/>
    <cellStyle name="Normal 3 2 6 3 2 4" xfId="15863" xr:uid="{00000000-0005-0000-0000-0000F5640000}"/>
    <cellStyle name="Normal 3 2 6 3 2 4 2" xfId="35815" xr:uid="{00000000-0005-0000-0000-0000F6640000}"/>
    <cellStyle name="Normal 3 2 6 3 2 5" xfId="24415" xr:uid="{00000000-0005-0000-0000-0000F7640000}"/>
    <cellStyle name="Normal 3 2 6 3 2 5 2" xfId="44365" xr:uid="{00000000-0005-0000-0000-0000F8640000}"/>
    <cellStyle name="Normal 3 2 6 3 2 6" xfId="13013" xr:uid="{00000000-0005-0000-0000-0000F9640000}"/>
    <cellStyle name="Normal 3 2 6 3 2 7" xfId="32965" xr:uid="{00000000-0005-0000-0000-0000FA640000}"/>
    <cellStyle name="Normal 3 2 6 3 3" xfId="7310" xr:uid="{00000000-0005-0000-0000-0000FB640000}"/>
    <cellStyle name="Normal 3 2 6 3 3 2" xfId="27264" xr:uid="{00000000-0005-0000-0000-0000FC640000}"/>
    <cellStyle name="Normal 3 2 6 3 3 2 2" xfId="47214" xr:uid="{00000000-0005-0000-0000-0000FD640000}"/>
    <cellStyle name="Normal 3 2 6 3 3 3" xfId="18714" xr:uid="{00000000-0005-0000-0000-0000FE640000}"/>
    <cellStyle name="Normal 3 2 6 3 3 4" xfId="38664" xr:uid="{00000000-0005-0000-0000-0000FF640000}"/>
    <cellStyle name="Normal 3 2 6 3 4" xfId="10162" xr:uid="{00000000-0005-0000-0000-000000650000}"/>
    <cellStyle name="Normal 3 2 6 3 4 2" xfId="30114" xr:uid="{00000000-0005-0000-0000-000001650000}"/>
    <cellStyle name="Normal 3 2 6 3 4 2 2" xfId="50064" xr:uid="{00000000-0005-0000-0000-000002650000}"/>
    <cellStyle name="Normal 3 2 6 3 4 3" xfId="21564" xr:uid="{00000000-0005-0000-0000-000003650000}"/>
    <cellStyle name="Normal 3 2 6 3 4 4" xfId="41514" xr:uid="{00000000-0005-0000-0000-000004650000}"/>
    <cellStyle name="Normal 3 2 6 3 5" xfId="15862" xr:uid="{00000000-0005-0000-0000-000005650000}"/>
    <cellStyle name="Normal 3 2 6 3 5 2" xfId="35814" xr:uid="{00000000-0005-0000-0000-000006650000}"/>
    <cellStyle name="Normal 3 2 6 3 6" xfId="24414" xr:uid="{00000000-0005-0000-0000-000007650000}"/>
    <cellStyle name="Normal 3 2 6 3 6 2" xfId="44364" xr:uid="{00000000-0005-0000-0000-000008650000}"/>
    <cellStyle name="Normal 3 2 6 3 7" xfId="13012" xr:uid="{00000000-0005-0000-0000-000009650000}"/>
    <cellStyle name="Normal 3 2 6 3 8" xfId="32964" xr:uid="{00000000-0005-0000-0000-00000A650000}"/>
    <cellStyle name="Normal 3 2 6 4" xfId="3062" xr:uid="{00000000-0005-0000-0000-00000B650000}"/>
    <cellStyle name="Normal 3 2 6 4 2" xfId="3063" xr:uid="{00000000-0005-0000-0000-00000C650000}"/>
    <cellStyle name="Normal 3 2 6 4 2 2" xfId="7313" xr:uid="{00000000-0005-0000-0000-00000D650000}"/>
    <cellStyle name="Normal 3 2 6 4 2 2 2" xfId="27267" xr:uid="{00000000-0005-0000-0000-00000E650000}"/>
    <cellStyle name="Normal 3 2 6 4 2 2 2 2" xfId="47217" xr:uid="{00000000-0005-0000-0000-00000F650000}"/>
    <cellStyle name="Normal 3 2 6 4 2 2 3" xfId="18717" xr:uid="{00000000-0005-0000-0000-000010650000}"/>
    <cellStyle name="Normal 3 2 6 4 2 2 4" xfId="38667" xr:uid="{00000000-0005-0000-0000-000011650000}"/>
    <cellStyle name="Normal 3 2 6 4 2 3" xfId="10165" xr:uid="{00000000-0005-0000-0000-000012650000}"/>
    <cellStyle name="Normal 3 2 6 4 2 3 2" xfId="30117" xr:uid="{00000000-0005-0000-0000-000013650000}"/>
    <cellStyle name="Normal 3 2 6 4 2 3 2 2" xfId="50067" xr:uid="{00000000-0005-0000-0000-000014650000}"/>
    <cellStyle name="Normal 3 2 6 4 2 3 3" xfId="21567" xr:uid="{00000000-0005-0000-0000-000015650000}"/>
    <cellStyle name="Normal 3 2 6 4 2 3 4" xfId="41517" xr:uid="{00000000-0005-0000-0000-000016650000}"/>
    <cellStyle name="Normal 3 2 6 4 2 4" xfId="15865" xr:uid="{00000000-0005-0000-0000-000017650000}"/>
    <cellStyle name="Normal 3 2 6 4 2 4 2" xfId="35817" xr:uid="{00000000-0005-0000-0000-000018650000}"/>
    <cellStyle name="Normal 3 2 6 4 2 5" xfId="24417" xr:uid="{00000000-0005-0000-0000-000019650000}"/>
    <cellStyle name="Normal 3 2 6 4 2 5 2" xfId="44367" xr:uid="{00000000-0005-0000-0000-00001A650000}"/>
    <cellStyle name="Normal 3 2 6 4 2 6" xfId="13015" xr:uid="{00000000-0005-0000-0000-00001B650000}"/>
    <cellStyle name="Normal 3 2 6 4 2 7" xfId="32967" xr:uid="{00000000-0005-0000-0000-00001C650000}"/>
    <cellStyle name="Normal 3 2 6 4 3" xfId="7312" xr:uid="{00000000-0005-0000-0000-00001D650000}"/>
    <cellStyle name="Normal 3 2 6 4 3 2" xfId="27266" xr:uid="{00000000-0005-0000-0000-00001E650000}"/>
    <cellStyle name="Normal 3 2 6 4 3 2 2" xfId="47216" xr:uid="{00000000-0005-0000-0000-00001F650000}"/>
    <cellStyle name="Normal 3 2 6 4 3 3" xfId="18716" xr:uid="{00000000-0005-0000-0000-000020650000}"/>
    <cellStyle name="Normal 3 2 6 4 3 4" xfId="38666" xr:uid="{00000000-0005-0000-0000-000021650000}"/>
    <cellStyle name="Normal 3 2 6 4 4" xfId="10164" xr:uid="{00000000-0005-0000-0000-000022650000}"/>
    <cellStyle name="Normal 3 2 6 4 4 2" xfId="30116" xr:uid="{00000000-0005-0000-0000-000023650000}"/>
    <cellStyle name="Normal 3 2 6 4 4 2 2" xfId="50066" xr:uid="{00000000-0005-0000-0000-000024650000}"/>
    <cellStyle name="Normal 3 2 6 4 4 3" xfId="21566" xr:uid="{00000000-0005-0000-0000-000025650000}"/>
    <cellStyle name="Normal 3 2 6 4 4 4" xfId="41516" xr:uid="{00000000-0005-0000-0000-000026650000}"/>
    <cellStyle name="Normal 3 2 6 4 5" xfId="15864" xr:uid="{00000000-0005-0000-0000-000027650000}"/>
    <cellStyle name="Normal 3 2 6 4 5 2" xfId="35816" xr:uid="{00000000-0005-0000-0000-000028650000}"/>
    <cellStyle name="Normal 3 2 6 4 6" xfId="24416" xr:uid="{00000000-0005-0000-0000-000029650000}"/>
    <cellStyle name="Normal 3 2 6 4 6 2" xfId="44366" xr:uid="{00000000-0005-0000-0000-00002A650000}"/>
    <cellStyle name="Normal 3 2 6 4 7" xfId="13014" xr:uid="{00000000-0005-0000-0000-00002B650000}"/>
    <cellStyle name="Normal 3 2 6 4 8" xfId="32966" xr:uid="{00000000-0005-0000-0000-00002C650000}"/>
    <cellStyle name="Normal 3 2 6 5" xfId="3064" xr:uid="{00000000-0005-0000-0000-00002D650000}"/>
    <cellStyle name="Normal 3 2 6 5 2" xfId="7314" xr:uid="{00000000-0005-0000-0000-00002E650000}"/>
    <cellStyle name="Normal 3 2 6 5 2 2" xfId="27268" xr:uid="{00000000-0005-0000-0000-00002F650000}"/>
    <cellStyle name="Normal 3 2 6 5 2 2 2" xfId="47218" xr:uid="{00000000-0005-0000-0000-000030650000}"/>
    <cellStyle name="Normal 3 2 6 5 2 3" xfId="18718" xr:uid="{00000000-0005-0000-0000-000031650000}"/>
    <cellStyle name="Normal 3 2 6 5 2 4" xfId="38668" xr:uid="{00000000-0005-0000-0000-000032650000}"/>
    <cellStyle name="Normal 3 2 6 5 3" xfId="10166" xr:uid="{00000000-0005-0000-0000-000033650000}"/>
    <cellStyle name="Normal 3 2 6 5 3 2" xfId="30118" xr:uid="{00000000-0005-0000-0000-000034650000}"/>
    <cellStyle name="Normal 3 2 6 5 3 2 2" xfId="50068" xr:uid="{00000000-0005-0000-0000-000035650000}"/>
    <cellStyle name="Normal 3 2 6 5 3 3" xfId="21568" xr:uid="{00000000-0005-0000-0000-000036650000}"/>
    <cellStyle name="Normal 3 2 6 5 3 4" xfId="41518" xr:uid="{00000000-0005-0000-0000-000037650000}"/>
    <cellStyle name="Normal 3 2 6 5 4" xfId="15866" xr:uid="{00000000-0005-0000-0000-000038650000}"/>
    <cellStyle name="Normal 3 2 6 5 4 2" xfId="35818" xr:uid="{00000000-0005-0000-0000-000039650000}"/>
    <cellStyle name="Normal 3 2 6 5 5" xfId="24418" xr:uid="{00000000-0005-0000-0000-00003A650000}"/>
    <cellStyle name="Normal 3 2 6 5 5 2" xfId="44368" xr:uid="{00000000-0005-0000-0000-00003B650000}"/>
    <cellStyle name="Normal 3 2 6 5 6" xfId="13016" xr:uid="{00000000-0005-0000-0000-00003C650000}"/>
    <cellStyle name="Normal 3 2 6 5 7" xfId="32968" xr:uid="{00000000-0005-0000-0000-00003D650000}"/>
    <cellStyle name="Normal 3 2 6 6" xfId="7303" xr:uid="{00000000-0005-0000-0000-00003E650000}"/>
    <cellStyle name="Normal 3 2 6 6 2" xfId="27257" xr:uid="{00000000-0005-0000-0000-00003F650000}"/>
    <cellStyle name="Normal 3 2 6 6 2 2" xfId="47207" xr:uid="{00000000-0005-0000-0000-000040650000}"/>
    <cellStyle name="Normal 3 2 6 6 3" xfId="18707" xr:uid="{00000000-0005-0000-0000-000041650000}"/>
    <cellStyle name="Normal 3 2 6 6 4" xfId="38657" xr:uid="{00000000-0005-0000-0000-000042650000}"/>
    <cellStyle name="Normal 3 2 6 7" xfId="10155" xr:uid="{00000000-0005-0000-0000-000043650000}"/>
    <cellStyle name="Normal 3 2 6 7 2" xfId="30107" xr:uid="{00000000-0005-0000-0000-000044650000}"/>
    <cellStyle name="Normal 3 2 6 7 2 2" xfId="50057" xr:uid="{00000000-0005-0000-0000-000045650000}"/>
    <cellStyle name="Normal 3 2 6 7 3" xfId="21557" xr:uid="{00000000-0005-0000-0000-000046650000}"/>
    <cellStyle name="Normal 3 2 6 7 4" xfId="41507" xr:uid="{00000000-0005-0000-0000-000047650000}"/>
    <cellStyle name="Normal 3 2 6 8" xfId="15855" xr:uid="{00000000-0005-0000-0000-000048650000}"/>
    <cellStyle name="Normal 3 2 6 8 2" xfId="35807" xr:uid="{00000000-0005-0000-0000-000049650000}"/>
    <cellStyle name="Normal 3 2 6 9" xfId="24407" xr:uid="{00000000-0005-0000-0000-00004A650000}"/>
    <cellStyle name="Normal 3 2 6 9 2" xfId="44357" xr:uid="{00000000-0005-0000-0000-00004B650000}"/>
    <cellStyle name="Normal 3 2 7" xfId="3065" xr:uid="{00000000-0005-0000-0000-00004C650000}"/>
    <cellStyle name="Normal 3 2 7 10" xfId="13017" xr:uid="{00000000-0005-0000-0000-00004D650000}"/>
    <cellStyle name="Normal 3 2 7 11" xfId="32969" xr:uid="{00000000-0005-0000-0000-00004E650000}"/>
    <cellStyle name="Normal 3 2 7 2" xfId="3066" xr:uid="{00000000-0005-0000-0000-00004F650000}"/>
    <cellStyle name="Normal 3 2 7 2 10" xfId="32970" xr:uid="{00000000-0005-0000-0000-000050650000}"/>
    <cellStyle name="Normal 3 2 7 2 2" xfId="3067" xr:uid="{00000000-0005-0000-0000-000051650000}"/>
    <cellStyle name="Normal 3 2 7 2 2 2" xfId="3068" xr:uid="{00000000-0005-0000-0000-000052650000}"/>
    <cellStyle name="Normal 3 2 7 2 2 2 2" xfId="7318" xr:uid="{00000000-0005-0000-0000-000053650000}"/>
    <cellStyle name="Normal 3 2 7 2 2 2 2 2" xfId="27272" xr:uid="{00000000-0005-0000-0000-000054650000}"/>
    <cellStyle name="Normal 3 2 7 2 2 2 2 2 2" xfId="47222" xr:uid="{00000000-0005-0000-0000-000055650000}"/>
    <cellStyle name="Normal 3 2 7 2 2 2 2 3" xfId="18722" xr:uid="{00000000-0005-0000-0000-000056650000}"/>
    <cellStyle name="Normal 3 2 7 2 2 2 2 4" xfId="38672" xr:uid="{00000000-0005-0000-0000-000057650000}"/>
    <cellStyle name="Normal 3 2 7 2 2 2 3" xfId="10170" xr:uid="{00000000-0005-0000-0000-000058650000}"/>
    <cellStyle name="Normal 3 2 7 2 2 2 3 2" xfId="30122" xr:uid="{00000000-0005-0000-0000-000059650000}"/>
    <cellStyle name="Normal 3 2 7 2 2 2 3 2 2" xfId="50072" xr:uid="{00000000-0005-0000-0000-00005A650000}"/>
    <cellStyle name="Normal 3 2 7 2 2 2 3 3" xfId="21572" xr:uid="{00000000-0005-0000-0000-00005B650000}"/>
    <cellStyle name="Normal 3 2 7 2 2 2 3 4" xfId="41522" xr:uid="{00000000-0005-0000-0000-00005C650000}"/>
    <cellStyle name="Normal 3 2 7 2 2 2 4" xfId="15870" xr:uid="{00000000-0005-0000-0000-00005D650000}"/>
    <cellStyle name="Normal 3 2 7 2 2 2 4 2" xfId="35822" xr:uid="{00000000-0005-0000-0000-00005E650000}"/>
    <cellStyle name="Normal 3 2 7 2 2 2 5" xfId="24422" xr:uid="{00000000-0005-0000-0000-00005F650000}"/>
    <cellStyle name="Normal 3 2 7 2 2 2 5 2" xfId="44372" xr:uid="{00000000-0005-0000-0000-000060650000}"/>
    <cellStyle name="Normal 3 2 7 2 2 2 6" xfId="13020" xr:uid="{00000000-0005-0000-0000-000061650000}"/>
    <cellStyle name="Normal 3 2 7 2 2 2 7" xfId="32972" xr:uid="{00000000-0005-0000-0000-000062650000}"/>
    <cellStyle name="Normal 3 2 7 2 2 3" xfId="7317" xr:uid="{00000000-0005-0000-0000-000063650000}"/>
    <cellStyle name="Normal 3 2 7 2 2 3 2" xfId="27271" xr:uid="{00000000-0005-0000-0000-000064650000}"/>
    <cellStyle name="Normal 3 2 7 2 2 3 2 2" xfId="47221" xr:uid="{00000000-0005-0000-0000-000065650000}"/>
    <cellStyle name="Normal 3 2 7 2 2 3 3" xfId="18721" xr:uid="{00000000-0005-0000-0000-000066650000}"/>
    <cellStyle name="Normal 3 2 7 2 2 3 4" xfId="38671" xr:uid="{00000000-0005-0000-0000-000067650000}"/>
    <cellStyle name="Normal 3 2 7 2 2 4" xfId="10169" xr:uid="{00000000-0005-0000-0000-000068650000}"/>
    <cellStyle name="Normal 3 2 7 2 2 4 2" xfId="30121" xr:uid="{00000000-0005-0000-0000-000069650000}"/>
    <cellStyle name="Normal 3 2 7 2 2 4 2 2" xfId="50071" xr:uid="{00000000-0005-0000-0000-00006A650000}"/>
    <cellStyle name="Normal 3 2 7 2 2 4 3" xfId="21571" xr:uid="{00000000-0005-0000-0000-00006B650000}"/>
    <cellStyle name="Normal 3 2 7 2 2 4 4" xfId="41521" xr:uid="{00000000-0005-0000-0000-00006C650000}"/>
    <cellStyle name="Normal 3 2 7 2 2 5" xfId="15869" xr:uid="{00000000-0005-0000-0000-00006D650000}"/>
    <cellStyle name="Normal 3 2 7 2 2 5 2" xfId="35821" xr:uid="{00000000-0005-0000-0000-00006E650000}"/>
    <cellStyle name="Normal 3 2 7 2 2 6" xfId="24421" xr:uid="{00000000-0005-0000-0000-00006F650000}"/>
    <cellStyle name="Normal 3 2 7 2 2 6 2" xfId="44371" xr:uid="{00000000-0005-0000-0000-000070650000}"/>
    <cellStyle name="Normal 3 2 7 2 2 7" xfId="13019" xr:uid="{00000000-0005-0000-0000-000071650000}"/>
    <cellStyle name="Normal 3 2 7 2 2 8" xfId="32971" xr:uid="{00000000-0005-0000-0000-000072650000}"/>
    <cellStyle name="Normal 3 2 7 2 3" xfId="3069" xr:uid="{00000000-0005-0000-0000-000073650000}"/>
    <cellStyle name="Normal 3 2 7 2 3 2" xfId="3070" xr:uid="{00000000-0005-0000-0000-000074650000}"/>
    <cellStyle name="Normal 3 2 7 2 3 2 2" xfId="7320" xr:uid="{00000000-0005-0000-0000-000075650000}"/>
    <cellStyle name="Normal 3 2 7 2 3 2 2 2" xfId="27274" xr:uid="{00000000-0005-0000-0000-000076650000}"/>
    <cellStyle name="Normal 3 2 7 2 3 2 2 2 2" xfId="47224" xr:uid="{00000000-0005-0000-0000-000077650000}"/>
    <cellStyle name="Normal 3 2 7 2 3 2 2 3" xfId="18724" xr:uid="{00000000-0005-0000-0000-000078650000}"/>
    <cellStyle name="Normal 3 2 7 2 3 2 2 4" xfId="38674" xr:uid="{00000000-0005-0000-0000-000079650000}"/>
    <cellStyle name="Normal 3 2 7 2 3 2 3" xfId="10172" xr:uid="{00000000-0005-0000-0000-00007A650000}"/>
    <cellStyle name="Normal 3 2 7 2 3 2 3 2" xfId="30124" xr:uid="{00000000-0005-0000-0000-00007B650000}"/>
    <cellStyle name="Normal 3 2 7 2 3 2 3 2 2" xfId="50074" xr:uid="{00000000-0005-0000-0000-00007C650000}"/>
    <cellStyle name="Normal 3 2 7 2 3 2 3 3" xfId="21574" xr:uid="{00000000-0005-0000-0000-00007D650000}"/>
    <cellStyle name="Normal 3 2 7 2 3 2 3 4" xfId="41524" xr:uid="{00000000-0005-0000-0000-00007E650000}"/>
    <cellStyle name="Normal 3 2 7 2 3 2 4" xfId="15872" xr:uid="{00000000-0005-0000-0000-00007F650000}"/>
    <cellStyle name="Normal 3 2 7 2 3 2 4 2" xfId="35824" xr:uid="{00000000-0005-0000-0000-000080650000}"/>
    <cellStyle name="Normal 3 2 7 2 3 2 5" xfId="24424" xr:uid="{00000000-0005-0000-0000-000081650000}"/>
    <cellStyle name="Normal 3 2 7 2 3 2 5 2" xfId="44374" xr:uid="{00000000-0005-0000-0000-000082650000}"/>
    <cellStyle name="Normal 3 2 7 2 3 2 6" xfId="13022" xr:uid="{00000000-0005-0000-0000-000083650000}"/>
    <cellStyle name="Normal 3 2 7 2 3 2 7" xfId="32974" xr:uid="{00000000-0005-0000-0000-000084650000}"/>
    <cellStyle name="Normal 3 2 7 2 3 3" xfId="7319" xr:uid="{00000000-0005-0000-0000-000085650000}"/>
    <cellStyle name="Normal 3 2 7 2 3 3 2" xfId="27273" xr:uid="{00000000-0005-0000-0000-000086650000}"/>
    <cellStyle name="Normal 3 2 7 2 3 3 2 2" xfId="47223" xr:uid="{00000000-0005-0000-0000-000087650000}"/>
    <cellStyle name="Normal 3 2 7 2 3 3 3" xfId="18723" xr:uid="{00000000-0005-0000-0000-000088650000}"/>
    <cellStyle name="Normal 3 2 7 2 3 3 4" xfId="38673" xr:uid="{00000000-0005-0000-0000-000089650000}"/>
    <cellStyle name="Normal 3 2 7 2 3 4" xfId="10171" xr:uid="{00000000-0005-0000-0000-00008A650000}"/>
    <cellStyle name="Normal 3 2 7 2 3 4 2" xfId="30123" xr:uid="{00000000-0005-0000-0000-00008B650000}"/>
    <cellStyle name="Normal 3 2 7 2 3 4 2 2" xfId="50073" xr:uid="{00000000-0005-0000-0000-00008C650000}"/>
    <cellStyle name="Normal 3 2 7 2 3 4 3" xfId="21573" xr:uid="{00000000-0005-0000-0000-00008D650000}"/>
    <cellStyle name="Normal 3 2 7 2 3 4 4" xfId="41523" xr:uid="{00000000-0005-0000-0000-00008E650000}"/>
    <cellStyle name="Normal 3 2 7 2 3 5" xfId="15871" xr:uid="{00000000-0005-0000-0000-00008F650000}"/>
    <cellStyle name="Normal 3 2 7 2 3 5 2" xfId="35823" xr:uid="{00000000-0005-0000-0000-000090650000}"/>
    <cellStyle name="Normal 3 2 7 2 3 6" xfId="24423" xr:uid="{00000000-0005-0000-0000-000091650000}"/>
    <cellStyle name="Normal 3 2 7 2 3 6 2" xfId="44373" xr:uid="{00000000-0005-0000-0000-000092650000}"/>
    <cellStyle name="Normal 3 2 7 2 3 7" xfId="13021" xr:uid="{00000000-0005-0000-0000-000093650000}"/>
    <cellStyle name="Normal 3 2 7 2 3 8" xfId="32973" xr:uid="{00000000-0005-0000-0000-000094650000}"/>
    <cellStyle name="Normal 3 2 7 2 4" xfId="3071" xr:uid="{00000000-0005-0000-0000-000095650000}"/>
    <cellStyle name="Normal 3 2 7 2 4 2" xfId="7321" xr:uid="{00000000-0005-0000-0000-000096650000}"/>
    <cellStyle name="Normal 3 2 7 2 4 2 2" xfId="27275" xr:uid="{00000000-0005-0000-0000-000097650000}"/>
    <cellStyle name="Normal 3 2 7 2 4 2 2 2" xfId="47225" xr:uid="{00000000-0005-0000-0000-000098650000}"/>
    <cellStyle name="Normal 3 2 7 2 4 2 3" xfId="18725" xr:uid="{00000000-0005-0000-0000-000099650000}"/>
    <cellStyle name="Normal 3 2 7 2 4 2 4" xfId="38675" xr:uid="{00000000-0005-0000-0000-00009A650000}"/>
    <cellStyle name="Normal 3 2 7 2 4 3" xfId="10173" xr:uid="{00000000-0005-0000-0000-00009B650000}"/>
    <cellStyle name="Normal 3 2 7 2 4 3 2" xfId="30125" xr:uid="{00000000-0005-0000-0000-00009C650000}"/>
    <cellStyle name="Normal 3 2 7 2 4 3 2 2" xfId="50075" xr:uid="{00000000-0005-0000-0000-00009D650000}"/>
    <cellStyle name="Normal 3 2 7 2 4 3 3" xfId="21575" xr:uid="{00000000-0005-0000-0000-00009E650000}"/>
    <cellStyle name="Normal 3 2 7 2 4 3 4" xfId="41525" xr:uid="{00000000-0005-0000-0000-00009F650000}"/>
    <cellStyle name="Normal 3 2 7 2 4 4" xfId="15873" xr:uid="{00000000-0005-0000-0000-0000A0650000}"/>
    <cellStyle name="Normal 3 2 7 2 4 4 2" xfId="35825" xr:uid="{00000000-0005-0000-0000-0000A1650000}"/>
    <cellStyle name="Normal 3 2 7 2 4 5" xfId="24425" xr:uid="{00000000-0005-0000-0000-0000A2650000}"/>
    <cellStyle name="Normal 3 2 7 2 4 5 2" xfId="44375" xr:uid="{00000000-0005-0000-0000-0000A3650000}"/>
    <cellStyle name="Normal 3 2 7 2 4 6" xfId="13023" xr:uid="{00000000-0005-0000-0000-0000A4650000}"/>
    <cellStyle name="Normal 3 2 7 2 4 7" xfId="32975" xr:uid="{00000000-0005-0000-0000-0000A5650000}"/>
    <cellStyle name="Normal 3 2 7 2 5" xfId="7316" xr:uid="{00000000-0005-0000-0000-0000A6650000}"/>
    <cellStyle name="Normal 3 2 7 2 5 2" xfId="27270" xr:uid="{00000000-0005-0000-0000-0000A7650000}"/>
    <cellStyle name="Normal 3 2 7 2 5 2 2" xfId="47220" xr:uid="{00000000-0005-0000-0000-0000A8650000}"/>
    <cellStyle name="Normal 3 2 7 2 5 3" xfId="18720" xr:uid="{00000000-0005-0000-0000-0000A9650000}"/>
    <cellStyle name="Normal 3 2 7 2 5 4" xfId="38670" xr:uid="{00000000-0005-0000-0000-0000AA650000}"/>
    <cellStyle name="Normal 3 2 7 2 6" xfId="10168" xr:uid="{00000000-0005-0000-0000-0000AB650000}"/>
    <cellStyle name="Normal 3 2 7 2 6 2" xfId="30120" xr:uid="{00000000-0005-0000-0000-0000AC650000}"/>
    <cellStyle name="Normal 3 2 7 2 6 2 2" xfId="50070" xr:uid="{00000000-0005-0000-0000-0000AD650000}"/>
    <cellStyle name="Normal 3 2 7 2 6 3" xfId="21570" xr:uid="{00000000-0005-0000-0000-0000AE650000}"/>
    <cellStyle name="Normal 3 2 7 2 6 4" xfId="41520" xr:uid="{00000000-0005-0000-0000-0000AF650000}"/>
    <cellStyle name="Normal 3 2 7 2 7" xfId="15868" xr:uid="{00000000-0005-0000-0000-0000B0650000}"/>
    <cellStyle name="Normal 3 2 7 2 7 2" xfId="35820" xr:uid="{00000000-0005-0000-0000-0000B1650000}"/>
    <cellStyle name="Normal 3 2 7 2 8" xfId="24420" xr:uid="{00000000-0005-0000-0000-0000B2650000}"/>
    <cellStyle name="Normal 3 2 7 2 8 2" xfId="44370" xr:uid="{00000000-0005-0000-0000-0000B3650000}"/>
    <cellStyle name="Normal 3 2 7 2 9" xfId="13018" xr:uid="{00000000-0005-0000-0000-0000B4650000}"/>
    <cellStyle name="Normal 3 2 7 3" xfId="3072" xr:uid="{00000000-0005-0000-0000-0000B5650000}"/>
    <cellStyle name="Normal 3 2 7 3 2" xfId="3073" xr:uid="{00000000-0005-0000-0000-0000B6650000}"/>
    <cellStyle name="Normal 3 2 7 3 2 2" xfId="7323" xr:uid="{00000000-0005-0000-0000-0000B7650000}"/>
    <cellStyle name="Normal 3 2 7 3 2 2 2" xfId="27277" xr:uid="{00000000-0005-0000-0000-0000B8650000}"/>
    <cellStyle name="Normal 3 2 7 3 2 2 2 2" xfId="47227" xr:uid="{00000000-0005-0000-0000-0000B9650000}"/>
    <cellStyle name="Normal 3 2 7 3 2 2 3" xfId="18727" xr:uid="{00000000-0005-0000-0000-0000BA650000}"/>
    <cellStyle name="Normal 3 2 7 3 2 2 4" xfId="38677" xr:uid="{00000000-0005-0000-0000-0000BB650000}"/>
    <cellStyle name="Normal 3 2 7 3 2 3" xfId="10175" xr:uid="{00000000-0005-0000-0000-0000BC650000}"/>
    <cellStyle name="Normal 3 2 7 3 2 3 2" xfId="30127" xr:uid="{00000000-0005-0000-0000-0000BD650000}"/>
    <cellStyle name="Normal 3 2 7 3 2 3 2 2" xfId="50077" xr:uid="{00000000-0005-0000-0000-0000BE650000}"/>
    <cellStyle name="Normal 3 2 7 3 2 3 3" xfId="21577" xr:uid="{00000000-0005-0000-0000-0000BF650000}"/>
    <cellStyle name="Normal 3 2 7 3 2 3 4" xfId="41527" xr:uid="{00000000-0005-0000-0000-0000C0650000}"/>
    <cellStyle name="Normal 3 2 7 3 2 4" xfId="15875" xr:uid="{00000000-0005-0000-0000-0000C1650000}"/>
    <cellStyle name="Normal 3 2 7 3 2 4 2" xfId="35827" xr:uid="{00000000-0005-0000-0000-0000C2650000}"/>
    <cellStyle name="Normal 3 2 7 3 2 5" xfId="24427" xr:uid="{00000000-0005-0000-0000-0000C3650000}"/>
    <cellStyle name="Normal 3 2 7 3 2 5 2" xfId="44377" xr:uid="{00000000-0005-0000-0000-0000C4650000}"/>
    <cellStyle name="Normal 3 2 7 3 2 6" xfId="13025" xr:uid="{00000000-0005-0000-0000-0000C5650000}"/>
    <cellStyle name="Normal 3 2 7 3 2 7" xfId="32977" xr:uid="{00000000-0005-0000-0000-0000C6650000}"/>
    <cellStyle name="Normal 3 2 7 3 3" xfId="7322" xr:uid="{00000000-0005-0000-0000-0000C7650000}"/>
    <cellStyle name="Normal 3 2 7 3 3 2" xfId="27276" xr:uid="{00000000-0005-0000-0000-0000C8650000}"/>
    <cellStyle name="Normal 3 2 7 3 3 2 2" xfId="47226" xr:uid="{00000000-0005-0000-0000-0000C9650000}"/>
    <cellStyle name="Normal 3 2 7 3 3 3" xfId="18726" xr:uid="{00000000-0005-0000-0000-0000CA650000}"/>
    <cellStyle name="Normal 3 2 7 3 3 4" xfId="38676" xr:uid="{00000000-0005-0000-0000-0000CB650000}"/>
    <cellStyle name="Normal 3 2 7 3 4" xfId="10174" xr:uid="{00000000-0005-0000-0000-0000CC650000}"/>
    <cellStyle name="Normal 3 2 7 3 4 2" xfId="30126" xr:uid="{00000000-0005-0000-0000-0000CD650000}"/>
    <cellStyle name="Normal 3 2 7 3 4 2 2" xfId="50076" xr:uid="{00000000-0005-0000-0000-0000CE650000}"/>
    <cellStyle name="Normal 3 2 7 3 4 3" xfId="21576" xr:uid="{00000000-0005-0000-0000-0000CF650000}"/>
    <cellStyle name="Normal 3 2 7 3 4 4" xfId="41526" xr:uid="{00000000-0005-0000-0000-0000D0650000}"/>
    <cellStyle name="Normal 3 2 7 3 5" xfId="15874" xr:uid="{00000000-0005-0000-0000-0000D1650000}"/>
    <cellStyle name="Normal 3 2 7 3 5 2" xfId="35826" xr:uid="{00000000-0005-0000-0000-0000D2650000}"/>
    <cellStyle name="Normal 3 2 7 3 6" xfId="24426" xr:uid="{00000000-0005-0000-0000-0000D3650000}"/>
    <cellStyle name="Normal 3 2 7 3 6 2" xfId="44376" xr:uid="{00000000-0005-0000-0000-0000D4650000}"/>
    <cellStyle name="Normal 3 2 7 3 7" xfId="13024" xr:uid="{00000000-0005-0000-0000-0000D5650000}"/>
    <cellStyle name="Normal 3 2 7 3 8" xfId="32976" xr:uid="{00000000-0005-0000-0000-0000D6650000}"/>
    <cellStyle name="Normal 3 2 7 4" xfId="3074" xr:uid="{00000000-0005-0000-0000-0000D7650000}"/>
    <cellStyle name="Normal 3 2 7 4 2" xfId="3075" xr:uid="{00000000-0005-0000-0000-0000D8650000}"/>
    <cellStyle name="Normal 3 2 7 4 2 2" xfId="7325" xr:uid="{00000000-0005-0000-0000-0000D9650000}"/>
    <cellStyle name="Normal 3 2 7 4 2 2 2" xfId="27279" xr:uid="{00000000-0005-0000-0000-0000DA650000}"/>
    <cellStyle name="Normal 3 2 7 4 2 2 2 2" xfId="47229" xr:uid="{00000000-0005-0000-0000-0000DB650000}"/>
    <cellStyle name="Normal 3 2 7 4 2 2 3" xfId="18729" xr:uid="{00000000-0005-0000-0000-0000DC650000}"/>
    <cellStyle name="Normal 3 2 7 4 2 2 4" xfId="38679" xr:uid="{00000000-0005-0000-0000-0000DD650000}"/>
    <cellStyle name="Normal 3 2 7 4 2 3" xfId="10177" xr:uid="{00000000-0005-0000-0000-0000DE650000}"/>
    <cellStyle name="Normal 3 2 7 4 2 3 2" xfId="30129" xr:uid="{00000000-0005-0000-0000-0000DF650000}"/>
    <cellStyle name="Normal 3 2 7 4 2 3 2 2" xfId="50079" xr:uid="{00000000-0005-0000-0000-0000E0650000}"/>
    <cellStyle name="Normal 3 2 7 4 2 3 3" xfId="21579" xr:uid="{00000000-0005-0000-0000-0000E1650000}"/>
    <cellStyle name="Normal 3 2 7 4 2 3 4" xfId="41529" xr:uid="{00000000-0005-0000-0000-0000E2650000}"/>
    <cellStyle name="Normal 3 2 7 4 2 4" xfId="15877" xr:uid="{00000000-0005-0000-0000-0000E3650000}"/>
    <cellStyle name="Normal 3 2 7 4 2 4 2" xfId="35829" xr:uid="{00000000-0005-0000-0000-0000E4650000}"/>
    <cellStyle name="Normal 3 2 7 4 2 5" xfId="24429" xr:uid="{00000000-0005-0000-0000-0000E5650000}"/>
    <cellStyle name="Normal 3 2 7 4 2 5 2" xfId="44379" xr:uid="{00000000-0005-0000-0000-0000E6650000}"/>
    <cellStyle name="Normal 3 2 7 4 2 6" xfId="13027" xr:uid="{00000000-0005-0000-0000-0000E7650000}"/>
    <cellStyle name="Normal 3 2 7 4 2 7" xfId="32979" xr:uid="{00000000-0005-0000-0000-0000E8650000}"/>
    <cellStyle name="Normal 3 2 7 4 3" xfId="7324" xr:uid="{00000000-0005-0000-0000-0000E9650000}"/>
    <cellStyle name="Normal 3 2 7 4 3 2" xfId="27278" xr:uid="{00000000-0005-0000-0000-0000EA650000}"/>
    <cellStyle name="Normal 3 2 7 4 3 2 2" xfId="47228" xr:uid="{00000000-0005-0000-0000-0000EB650000}"/>
    <cellStyle name="Normal 3 2 7 4 3 3" xfId="18728" xr:uid="{00000000-0005-0000-0000-0000EC650000}"/>
    <cellStyle name="Normal 3 2 7 4 3 4" xfId="38678" xr:uid="{00000000-0005-0000-0000-0000ED650000}"/>
    <cellStyle name="Normal 3 2 7 4 4" xfId="10176" xr:uid="{00000000-0005-0000-0000-0000EE650000}"/>
    <cellStyle name="Normal 3 2 7 4 4 2" xfId="30128" xr:uid="{00000000-0005-0000-0000-0000EF650000}"/>
    <cellStyle name="Normal 3 2 7 4 4 2 2" xfId="50078" xr:uid="{00000000-0005-0000-0000-0000F0650000}"/>
    <cellStyle name="Normal 3 2 7 4 4 3" xfId="21578" xr:uid="{00000000-0005-0000-0000-0000F1650000}"/>
    <cellStyle name="Normal 3 2 7 4 4 4" xfId="41528" xr:uid="{00000000-0005-0000-0000-0000F2650000}"/>
    <cellStyle name="Normal 3 2 7 4 5" xfId="15876" xr:uid="{00000000-0005-0000-0000-0000F3650000}"/>
    <cellStyle name="Normal 3 2 7 4 5 2" xfId="35828" xr:uid="{00000000-0005-0000-0000-0000F4650000}"/>
    <cellStyle name="Normal 3 2 7 4 6" xfId="24428" xr:uid="{00000000-0005-0000-0000-0000F5650000}"/>
    <cellStyle name="Normal 3 2 7 4 6 2" xfId="44378" xr:uid="{00000000-0005-0000-0000-0000F6650000}"/>
    <cellStyle name="Normal 3 2 7 4 7" xfId="13026" xr:uid="{00000000-0005-0000-0000-0000F7650000}"/>
    <cellStyle name="Normal 3 2 7 4 8" xfId="32978" xr:uid="{00000000-0005-0000-0000-0000F8650000}"/>
    <cellStyle name="Normal 3 2 7 5" xfId="3076" xr:uid="{00000000-0005-0000-0000-0000F9650000}"/>
    <cellStyle name="Normal 3 2 7 5 2" xfId="7326" xr:uid="{00000000-0005-0000-0000-0000FA650000}"/>
    <cellStyle name="Normal 3 2 7 5 2 2" xfId="27280" xr:uid="{00000000-0005-0000-0000-0000FB650000}"/>
    <cellStyle name="Normal 3 2 7 5 2 2 2" xfId="47230" xr:uid="{00000000-0005-0000-0000-0000FC650000}"/>
    <cellStyle name="Normal 3 2 7 5 2 3" xfId="18730" xr:uid="{00000000-0005-0000-0000-0000FD650000}"/>
    <cellStyle name="Normal 3 2 7 5 2 4" xfId="38680" xr:uid="{00000000-0005-0000-0000-0000FE650000}"/>
    <cellStyle name="Normal 3 2 7 5 3" xfId="10178" xr:uid="{00000000-0005-0000-0000-0000FF650000}"/>
    <cellStyle name="Normal 3 2 7 5 3 2" xfId="30130" xr:uid="{00000000-0005-0000-0000-000000660000}"/>
    <cellStyle name="Normal 3 2 7 5 3 2 2" xfId="50080" xr:uid="{00000000-0005-0000-0000-000001660000}"/>
    <cellStyle name="Normal 3 2 7 5 3 3" xfId="21580" xr:uid="{00000000-0005-0000-0000-000002660000}"/>
    <cellStyle name="Normal 3 2 7 5 3 4" xfId="41530" xr:uid="{00000000-0005-0000-0000-000003660000}"/>
    <cellStyle name="Normal 3 2 7 5 4" xfId="15878" xr:uid="{00000000-0005-0000-0000-000004660000}"/>
    <cellStyle name="Normal 3 2 7 5 4 2" xfId="35830" xr:uid="{00000000-0005-0000-0000-000005660000}"/>
    <cellStyle name="Normal 3 2 7 5 5" xfId="24430" xr:uid="{00000000-0005-0000-0000-000006660000}"/>
    <cellStyle name="Normal 3 2 7 5 5 2" xfId="44380" xr:uid="{00000000-0005-0000-0000-000007660000}"/>
    <cellStyle name="Normal 3 2 7 5 6" xfId="13028" xr:uid="{00000000-0005-0000-0000-000008660000}"/>
    <cellStyle name="Normal 3 2 7 5 7" xfId="32980" xr:uid="{00000000-0005-0000-0000-000009660000}"/>
    <cellStyle name="Normal 3 2 7 6" xfId="7315" xr:uid="{00000000-0005-0000-0000-00000A660000}"/>
    <cellStyle name="Normal 3 2 7 6 2" xfId="27269" xr:uid="{00000000-0005-0000-0000-00000B660000}"/>
    <cellStyle name="Normal 3 2 7 6 2 2" xfId="47219" xr:uid="{00000000-0005-0000-0000-00000C660000}"/>
    <cellStyle name="Normal 3 2 7 6 3" xfId="18719" xr:uid="{00000000-0005-0000-0000-00000D660000}"/>
    <cellStyle name="Normal 3 2 7 6 4" xfId="38669" xr:uid="{00000000-0005-0000-0000-00000E660000}"/>
    <cellStyle name="Normal 3 2 7 7" xfId="10167" xr:uid="{00000000-0005-0000-0000-00000F660000}"/>
    <cellStyle name="Normal 3 2 7 7 2" xfId="30119" xr:uid="{00000000-0005-0000-0000-000010660000}"/>
    <cellStyle name="Normal 3 2 7 7 2 2" xfId="50069" xr:uid="{00000000-0005-0000-0000-000011660000}"/>
    <cellStyle name="Normal 3 2 7 7 3" xfId="21569" xr:uid="{00000000-0005-0000-0000-000012660000}"/>
    <cellStyle name="Normal 3 2 7 7 4" xfId="41519" xr:uid="{00000000-0005-0000-0000-000013660000}"/>
    <cellStyle name="Normal 3 2 7 8" xfId="15867" xr:uid="{00000000-0005-0000-0000-000014660000}"/>
    <cellStyle name="Normal 3 2 7 8 2" xfId="35819" xr:uid="{00000000-0005-0000-0000-000015660000}"/>
    <cellStyle name="Normal 3 2 7 9" xfId="24419" xr:uid="{00000000-0005-0000-0000-000016660000}"/>
    <cellStyle name="Normal 3 2 7 9 2" xfId="44369" xr:uid="{00000000-0005-0000-0000-000017660000}"/>
    <cellStyle name="Normal 3 2 8" xfId="3077" xr:uid="{00000000-0005-0000-0000-000018660000}"/>
    <cellStyle name="Normal 3 2 8 10" xfId="32981" xr:uid="{00000000-0005-0000-0000-000019660000}"/>
    <cellStyle name="Normal 3 2 8 2" xfId="3078" xr:uid="{00000000-0005-0000-0000-00001A660000}"/>
    <cellStyle name="Normal 3 2 8 2 2" xfId="3079" xr:uid="{00000000-0005-0000-0000-00001B660000}"/>
    <cellStyle name="Normal 3 2 8 2 2 2" xfId="7329" xr:uid="{00000000-0005-0000-0000-00001C660000}"/>
    <cellStyle name="Normal 3 2 8 2 2 2 2" xfId="27283" xr:uid="{00000000-0005-0000-0000-00001D660000}"/>
    <cellStyle name="Normal 3 2 8 2 2 2 2 2" xfId="47233" xr:uid="{00000000-0005-0000-0000-00001E660000}"/>
    <cellStyle name="Normal 3 2 8 2 2 2 3" xfId="18733" xr:uid="{00000000-0005-0000-0000-00001F660000}"/>
    <cellStyle name="Normal 3 2 8 2 2 2 4" xfId="38683" xr:uid="{00000000-0005-0000-0000-000020660000}"/>
    <cellStyle name="Normal 3 2 8 2 2 3" xfId="10181" xr:uid="{00000000-0005-0000-0000-000021660000}"/>
    <cellStyle name="Normal 3 2 8 2 2 3 2" xfId="30133" xr:uid="{00000000-0005-0000-0000-000022660000}"/>
    <cellStyle name="Normal 3 2 8 2 2 3 2 2" xfId="50083" xr:uid="{00000000-0005-0000-0000-000023660000}"/>
    <cellStyle name="Normal 3 2 8 2 2 3 3" xfId="21583" xr:uid="{00000000-0005-0000-0000-000024660000}"/>
    <cellStyle name="Normal 3 2 8 2 2 3 4" xfId="41533" xr:uid="{00000000-0005-0000-0000-000025660000}"/>
    <cellStyle name="Normal 3 2 8 2 2 4" xfId="15881" xr:uid="{00000000-0005-0000-0000-000026660000}"/>
    <cellStyle name="Normal 3 2 8 2 2 4 2" xfId="35833" xr:uid="{00000000-0005-0000-0000-000027660000}"/>
    <cellStyle name="Normal 3 2 8 2 2 5" xfId="24433" xr:uid="{00000000-0005-0000-0000-000028660000}"/>
    <cellStyle name="Normal 3 2 8 2 2 5 2" xfId="44383" xr:uid="{00000000-0005-0000-0000-000029660000}"/>
    <cellStyle name="Normal 3 2 8 2 2 6" xfId="13031" xr:uid="{00000000-0005-0000-0000-00002A660000}"/>
    <cellStyle name="Normal 3 2 8 2 2 7" xfId="32983" xr:uid="{00000000-0005-0000-0000-00002B660000}"/>
    <cellStyle name="Normal 3 2 8 2 3" xfId="7328" xr:uid="{00000000-0005-0000-0000-00002C660000}"/>
    <cellStyle name="Normal 3 2 8 2 3 2" xfId="27282" xr:uid="{00000000-0005-0000-0000-00002D660000}"/>
    <cellStyle name="Normal 3 2 8 2 3 2 2" xfId="47232" xr:uid="{00000000-0005-0000-0000-00002E660000}"/>
    <cellStyle name="Normal 3 2 8 2 3 3" xfId="18732" xr:uid="{00000000-0005-0000-0000-00002F660000}"/>
    <cellStyle name="Normal 3 2 8 2 3 4" xfId="38682" xr:uid="{00000000-0005-0000-0000-000030660000}"/>
    <cellStyle name="Normal 3 2 8 2 4" xfId="10180" xr:uid="{00000000-0005-0000-0000-000031660000}"/>
    <cellStyle name="Normal 3 2 8 2 4 2" xfId="30132" xr:uid="{00000000-0005-0000-0000-000032660000}"/>
    <cellStyle name="Normal 3 2 8 2 4 2 2" xfId="50082" xr:uid="{00000000-0005-0000-0000-000033660000}"/>
    <cellStyle name="Normal 3 2 8 2 4 3" xfId="21582" xr:uid="{00000000-0005-0000-0000-000034660000}"/>
    <cellStyle name="Normal 3 2 8 2 4 4" xfId="41532" xr:uid="{00000000-0005-0000-0000-000035660000}"/>
    <cellStyle name="Normal 3 2 8 2 5" xfId="15880" xr:uid="{00000000-0005-0000-0000-000036660000}"/>
    <cellStyle name="Normal 3 2 8 2 5 2" xfId="35832" xr:uid="{00000000-0005-0000-0000-000037660000}"/>
    <cellStyle name="Normal 3 2 8 2 6" xfId="24432" xr:uid="{00000000-0005-0000-0000-000038660000}"/>
    <cellStyle name="Normal 3 2 8 2 6 2" xfId="44382" xr:uid="{00000000-0005-0000-0000-000039660000}"/>
    <cellStyle name="Normal 3 2 8 2 7" xfId="13030" xr:uid="{00000000-0005-0000-0000-00003A660000}"/>
    <cellStyle name="Normal 3 2 8 2 8" xfId="32982" xr:uid="{00000000-0005-0000-0000-00003B660000}"/>
    <cellStyle name="Normal 3 2 8 3" xfId="3080" xr:uid="{00000000-0005-0000-0000-00003C660000}"/>
    <cellStyle name="Normal 3 2 8 3 2" xfId="3081" xr:uid="{00000000-0005-0000-0000-00003D660000}"/>
    <cellStyle name="Normal 3 2 8 3 2 2" xfId="7331" xr:uid="{00000000-0005-0000-0000-00003E660000}"/>
    <cellStyle name="Normal 3 2 8 3 2 2 2" xfId="27285" xr:uid="{00000000-0005-0000-0000-00003F660000}"/>
    <cellStyle name="Normal 3 2 8 3 2 2 2 2" xfId="47235" xr:uid="{00000000-0005-0000-0000-000040660000}"/>
    <cellStyle name="Normal 3 2 8 3 2 2 3" xfId="18735" xr:uid="{00000000-0005-0000-0000-000041660000}"/>
    <cellStyle name="Normal 3 2 8 3 2 2 4" xfId="38685" xr:uid="{00000000-0005-0000-0000-000042660000}"/>
    <cellStyle name="Normal 3 2 8 3 2 3" xfId="10183" xr:uid="{00000000-0005-0000-0000-000043660000}"/>
    <cellStyle name="Normal 3 2 8 3 2 3 2" xfId="30135" xr:uid="{00000000-0005-0000-0000-000044660000}"/>
    <cellStyle name="Normal 3 2 8 3 2 3 2 2" xfId="50085" xr:uid="{00000000-0005-0000-0000-000045660000}"/>
    <cellStyle name="Normal 3 2 8 3 2 3 3" xfId="21585" xr:uid="{00000000-0005-0000-0000-000046660000}"/>
    <cellStyle name="Normal 3 2 8 3 2 3 4" xfId="41535" xr:uid="{00000000-0005-0000-0000-000047660000}"/>
    <cellStyle name="Normal 3 2 8 3 2 4" xfId="15883" xr:uid="{00000000-0005-0000-0000-000048660000}"/>
    <cellStyle name="Normal 3 2 8 3 2 4 2" xfId="35835" xr:uid="{00000000-0005-0000-0000-000049660000}"/>
    <cellStyle name="Normal 3 2 8 3 2 5" xfId="24435" xr:uid="{00000000-0005-0000-0000-00004A660000}"/>
    <cellStyle name="Normal 3 2 8 3 2 5 2" xfId="44385" xr:uid="{00000000-0005-0000-0000-00004B660000}"/>
    <cellStyle name="Normal 3 2 8 3 2 6" xfId="13033" xr:uid="{00000000-0005-0000-0000-00004C660000}"/>
    <cellStyle name="Normal 3 2 8 3 2 7" xfId="32985" xr:uid="{00000000-0005-0000-0000-00004D660000}"/>
    <cellStyle name="Normal 3 2 8 3 3" xfId="7330" xr:uid="{00000000-0005-0000-0000-00004E660000}"/>
    <cellStyle name="Normal 3 2 8 3 3 2" xfId="27284" xr:uid="{00000000-0005-0000-0000-00004F660000}"/>
    <cellStyle name="Normal 3 2 8 3 3 2 2" xfId="47234" xr:uid="{00000000-0005-0000-0000-000050660000}"/>
    <cellStyle name="Normal 3 2 8 3 3 3" xfId="18734" xr:uid="{00000000-0005-0000-0000-000051660000}"/>
    <cellStyle name="Normal 3 2 8 3 3 4" xfId="38684" xr:uid="{00000000-0005-0000-0000-000052660000}"/>
    <cellStyle name="Normal 3 2 8 3 4" xfId="10182" xr:uid="{00000000-0005-0000-0000-000053660000}"/>
    <cellStyle name="Normal 3 2 8 3 4 2" xfId="30134" xr:uid="{00000000-0005-0000-0000-000054660000}"/>
    <cellStyle name="Normal 3 2 8 3 4 2 2" xfId="50084" xr:uid="{00000000-0005-0000-0000-000055660000}"/>
    <cellStyle name="Normal 3 2 8 3 4 3" xfId="21584" xr:uid="{00000000-0005-0000-0000-000056660000}"/>
    <cellStyle name="Normal 3 2 8 3 4 4" xfId="41534" xr:uid="{00000000-0005-0000-0000-000057660000}"/>
    <cellStyle name="Normal 3 2 8 3 5" xfId="15882" xr:uid="{00000000-0005-0000-0000-000058660000}"/>
    <cellStyle name="Normal 3 2 8 3 5 2" xfId="35834" xr:uid="{00000000-0005-0000-0000-000059660000}"/>
    <cellStyle name="Normal 3 2 8 3 6" xfId="24434" xr:uid="{00000000-0005-0000-0000-00005A660000}"/>
    <cellStyle name="Normal 3 2 8 3 6 2" xfId="44384" xr:uid="{00000000-0005-0000-0000-00005B660000}"/>
    <cellStyle name="Normal 3 2 8 3 7" xfId="13032" xr:uid="{00000000-0005-0000-0000-00005C660000}"/>
    <cellStyle name="Normal 3 2 8 3 8" xfId="32984" xr:uid="{00000000-0005-0000-0000-00005D660000}"/>
    <cellStyle name="Normal 3 2 8 4" xfId="3082" xr:uid="{00000000-0005-0000-0000-00005E660000}"/>
    <cellStyle name="Normal 3 2 8 4 2" xfId="7332" xr:uid="{00000000-0005-0000-0000-00005F660000}"/>
    <cellStyle name="Normal 3 2 8 4 2 2" xfId="27286" xr:uid="{00000000-0005-0000-0000-000060660000}"/>
    <cellStyle name="Normal 3 2 8 4 2 2 2" xfId="47236" xr:uid="{00000000-0005-0000-0000-000061660000}"/>
    <cellStyle name="Normal 3 2 8 4 2 3" xfId="18736" xr:uid="{00000000-0005-0000-0000-000062660000}"/>
    <cellStyle name="Normal 3 2 8 4 2 4" xfId="38686" xr:uid="{00000000-0005-0000-0000-000063660000}"/>
    <cellStyle name="Normal 3 2 8 4 3" xfId="10184" xr:uid="{00000000-0005-0000-0000-000064660000}"/>
    <cellStyle name="Normal 3 2 8 4 3 2" xfId="30136" xr:uid="{00000000-0005-0000-0000-000065660000}"/>
    <cellStyle name="Normal 3 2 8 4 3 2 2" xfId="50086" xr:uid="{00000000-0005-0000-0000-000066660000}"/>
    <cellStyle name="Normal 3 2 8 4 3 3" xfId="21586" xr:uid="{00000000-0005-0000-0000-000067660000}"/>
    <cellStyle name="Normal 3 2 8 4 3 4" xfId="41536" xr:uid="{00000000-0005-0000-0000-000068660000}"/>
    <cellStyle name="Normal 3 2 8 4 4" xfId="15884" xr:uid="{00000000-0005-0000-0000-000069660000}"/>
    <cellStyle name="Normal 3 2 8 4 4 2" xfId="35836" xr:uid="{00000000-0005-0000-0000-00006A660000}"/>
    <cellStyle name="Normal 3 2 8 4 5" xfId="24436" xr:uid="{00000000-0005-0000-0000-00006B660000}"/>
    <cellStyle name="Normal 3 2 8 4 5 2" xfId="44386" xr:uid="{00000000-0005-0000-0000-00006C660000}"/>
    <cellStyle name="Normal 3 2 8 4 6" xfId="13034" xr:uid="{00000000-0005-0000-0000-00006D660000}"/>
    <cellStyle name="Normal 3 2 8 4 7" xfId="32986" xr:uid="{00000000-0005-0000-0000-00006E660000}"/>
    <cellStyle name="Normal 3 2 8 5" xfId="7327" xr:uid="{00000000-0005-0000-0000-00006F660000}"/>
    <cellStyle name="Normal 3 2 8 5 2" xfId="27281" xr:uid="{00000000-0005-0000-0000-000070660000}"/>
    <cellStyle name="Normal 3 2 8 5 2 2" xfId="47231" xr:uid="{00000000-0005-0000-0000-000071660000}"/>
    <cellStyle name="Normal 3 2 8 5 3" xfId="18731" xr:uid="{00000000-0005-0000-0000-000072660000}"/>
    <cellStyle name="Normal 3 2 8 5 4" xfId="38681" xr:uid="{00000000-0005-0000-0000-000073660000}"/>
    <cellStyle name="Normal 3 2 8 6" xfId="10179" xr:uid="{00000000-0005-0000-0000-000074660000}"/>
    <cellStyle name="Normal 3 2 8 6 2" xfId="30131" xr:uid="{00000000-0005-0000-0000-000075660000}"/>
    <cellStyle name="Normal 3 2 8 6 2 2" xfId="50081" xr:uid="{00000000-0005-0000-0000-000076660000}"/>
    <cellStyle name="Normal 3 2 8 6 3" xfId="21581" xr:uid="{00000000-0005-0000-0000-000077660000}"/>
    <cellStyle name="Normal 3 2 8 6 4" xfId="41531" xr:uid="{00000000-0005-0000-0000-000078660000}"/>
    <cellStyle name="Normal 3 2 8 7" xfId="15879" xr:uid="{00000000-0005-0000-0000-000079660000}"/>
    <cellStyle name="Normal 3 2 8 7 2" xfId="35831" xr:uid="{00000000-0005-0000-0000-00007A660000}"/>
    <cellStyle name="Normal 3 2 8 8" xfId="24431" xr:uid="{00000000-0005-0000-0000-00007B660000}"/>
    <cellStyle name="Normal 3 2 8 8 2" xfId="44381" xr:uid="{00000000-0005-0000-0000-00007C660000}"/>
    <cellStyle name="Normal 3 2 8 9" xfId="13029" xr:uid="{00000000-0005-0000-0000-00007D660000}"/>
    <cellStyle name="Normal 3 2 9" xfId="3083" xr:uid="{00000000-0005-0000-0000-00007E660000}"/>
    <cellStyle name="Normal 3 2 9 2" xfId="3084" xr:uid="{00000000-0005-0000-0000-00007F660000}"/>
    <cellStyle name="Normal 3 2 9 2 2" xfId="3085" xr:uid="{00000000-0005-0000-0000-000080660000}"/>
    <cellStyle name="Normal 3 2 9 2 2 2" xfId="7335" xr:uid="{00000000-0005-0000-0000-000081660000}"/>
    <cellStyle name="Normal 3 2 9 2 2 2 2" xfId="27289" xr:uid="{00000000-0005-0000-0000-000082660000}"/>
    <cellStyle name="Normal 3 2 9 2 2 2 2 2" xfId="47239" xr:uid="{00000000-0005-0000-0000-000083660000}"/>
    <cellStyle name="Normal 3 2 9 2 2 2 3" xfId="18739" xr:uid="{00000000-0005-0000-0000-000084660000}"/>
    <cellStyle name="Normal 3 2 9 2 2 2 4" xfId="38689" xr:uid="{00000000-0005-0000-0000-000085660000}"/>
    <cellStyle name="Normal 3 2 9 2 2 3" xfId="10187" xr:uid="{00000000-0005-0000-0000-000086660000}"/>
    <cellStyle name="Normal 3 2 9 2 2 3 2" xfId="30139" xr:uid="{00000000-0005-0000-0000-000087660000}"/>
    <cellStyle name="Normal 3 2 9 2 2 3 2 2" xfId="50089" xr:uid="{00000000-0005-0000-0000-000088660000}"/>
    <cellStyle name="Normal 3 2 9 2 2 3 3" xfId="21589" xr:uid="{00000000-0005-0000-0000-000089660000}"/>
    <cellStyle name="Normal 3 2 9 2 2 3 4" xfId="41539" xr:uid="{00000000-0005-0000-0000-00008A660000}"/>
    <cellStyle name="Normal 3 2 9 2 2 4" xfId="15887" xr:uid="{00000000-0005-0000-0000-00008B660000}"/>
    <cellStyle name="Normal 3 2 9 2 2 4 2" xfId="35839" xr:uid="{00000000-0005-0000-0000-00008C660000}"/>
    <cellStyle name="Normal 3 2 9 2 2 5" xfId="24439" xr:uid="{00000000-0005-0000-0000-00008D660000}"/>
    <cellStyle name="Normal 3 2 9 2 2 5 2" xfId="44389" xr:uid="{00000000-0005-0000-0000-00008E660000}"/>
    <cellStyle name="Normal 3 2 9 2 2 6" xfId="13037" xr:uid="{00000000-0005-0000-0000-00008F660000}"/>
    <cellStyle name="Normal 3 2 9 2 2 7" xfId="32989" xr:uid="{00000000-0005-0000-0000-000090660000}"/>
    <cellStyle name="Normal 3 2 9 2 3" xfId="7334" xr:uid="{00000000-0005-0000-0000-000091660000}"/>
    <cellStyle name="Normal 3 2 9 2 3 2" xfId="27288" xr:uid="{00000000-0005-0000-0000-000092660000}"/>
    <cellStyle name="Normal 3 2 9 2 3 2 2" xfId="47238" xr:uid="{00000000-0005-0000-0000-000093660000}"/>
    <cellStyle name="Normal 3 2 9 2 3 3" xfId="18738" xr:uid="{00000000-0005-0000-0000-000094660000}"/>
    <cellStyle name="Normal 3 2 9 2 3 4" xfId="38688" xr:uid="{00000000-0005-0000-0000-000095660000}"/>
    <cellStyle name="Normal 3 2 9 2 4" xfId="10186" xr:uid="{00000000-0005-0000-0000-000096660000}"/>
    <cellStyle name="Normal 3 2 9 2 4 2" xfId="30138" xr:uid="{00000000-0005-0000-0000-000097660000}"/>
    <cellStyle name="Normal 3 2 9 2 4 2 2" xfId="50088" xr:uid="{00000000-0005-0000-0000-000098660000}"/>
    <cellStyle name="Normal 3 2 9 2 4 3" xfId="21588" xr:uid="{00000000-0005-0000-0000-000099660000}"/>
    <cellStyle name="Normal 3 2 9 2 4 4" xfId="41538" xr:uid="{00000000-0005-0000-0000-00009A660000}"/>
    <cellStyle name="Normal 3 2 9 2 5" xfId="15886" xr:uid="{00000000-0005-0000-0000-00009B660000}"/>
    <cellStyle name="Normal 3 2 9 2 5 2" xfId="35838" xr:uid="{00000000-0005-0000-0000-00009C660000}"/>
    <cellStyle name="Normal 3 2 9 2 6" xfId="24438" xr:uid="{00000000-0005-0000-0000-00009D660000}"/>
    <cellStyle name="Normal 3 2 9 2 6 2" xfId="44388" xr:uid="{00000000-0005-0000-0000-00009E660000}"/>
    <cellStyle name="Normal 3 2 9 2 7" xfId="13036" xr:uid="{00000000-0005-0000-0000-00009F660000}"/>
    <cellStyle name="Normal 3 2 9 2 8" xfId="32988" xr:uid="{00000000-0005-0000-0000-0000A0660000}"/>
    <cellStyle name="Normal 3 2 9 3" xfId="3086" xr:uid="{00000000-0005-0000-0000-0000A1660000}"/>
    <cellStyle name="Normal 3 2 9 3 2" xfId="3087" xr:uid="{00000000-0005-0000-0000-0000A2660000}"/>
    <cellStyle name="Normal 3 2 9 3 2 2" xfId="7337" xr:uid="{00000000-0005-0000-0000-0000A3660000}"/>
    <cellStyle name="Normal 3 2 9 3 2 2 2" xfId="27291" xr:uid="{00000000-0005-0000-0000-0000A4660000}"/>
    <cellStyle name="Normal 3 2 9 3 2 2 2 2" xfId="47241" xr:uid="{00000000-0005-0000-0000-0000A5660000}"/>
    <cellStyle name="Normal 3 2 9 3 2 2 3" xfId="18741" xr:uid="{00000000-0005-0000-0000-0000A6660000}"/>
    <cellStyle name="Normal 3 2 9 3 2 2 4" xfId="38691" xr:uid="{00000000-0005-0000-0000-0000A7660000}"/>
    <cellStyle name="Normal 3 2 9 3 2 3" xfId="10189" xr:uid="{00000000-0005-0000-0000-0000A8660000}"/>
    <cellStyle name="Normal 3 2 9 3 2 3 2" xfId="30141" xr:uid="{00000000-0005-0000-0000-0000A9660000}"/>
    <cellStyle name="Normal 3 2 9 3 2 3 2 2" xfId="50091" xr:uid="{00000000-0005-0000-0000-0000AA660000}"/>
    <cellStyle name="Normal 3 2 9 3 2 3 3" xfId="21591" xr:uid="{00000000-0005-0000-0000-0000AB660000}"/>
    <cellStyle name="Normal 3 2 9 3 2 3 4" xfId="41541" xr:uid="{00000000-0005-0000-0000-0000AC660000}"/>
    <cellStyle name="Normal 3 2 9 3 2 4" xfId="15889" xr:uid="{00000000-0005-0000-0000-0000AD660000}"/>
    <cellStyle name="Normal 3 2 9 3 2 4 2" xfId="35841" xr:uid="{00000000-0005-0000-0000-0000AE660000}"/>
    <cellStyle name="Normal 3 2 9 3 2 5" xfId="24441" xr:uid="{00000000-0005-0000-0000-0000AF660000}"/>
    <cellStyle name="Normal 3 2 9 3 2 5 2" xfId="44391" xr:uid="{00000000-0005-0000-0000-0000B0660000}"/>
    <cellStyle name="Normal 3 2 9 3 2 6" xfId="13039" xr:uid="{00000000-0005-0000-0000-0000B1660000}"/>
    <cellStyle name="Normal 3 2 9 3 2 7" xfId="32991" xr:uid="{00000000-0005-0000-0000-0000B2660000}"/>
    <cellStyle name="Normal 3 2 9 3 3" xfId="7336" xr:uid="{00000000-0005-0000-0000-0000B3660000}"/>
    <cellStyle name="Normal 3 2 9 3 3 2" xfId="27290" xr:uid="{00000000-0005-0000-0000-0000B4660000}"/>
    <cellStyle name="Normal 3 2 9 3 3 2 2" xfId="47240" xr:uid="{00000000-0005-0000-0000-0000B5660000}"/>
    <cellStyle name="Normal 3 2 9 3 3 3" xfId="18740" xr:uid="{00000000-0005-0000-0000-0000B6660000}"/>
    <cellStyle name="Normal 3 2 9 3 3 4" xfId="38690" xr:uid="{00000000-0005-0000-0000-0000B7660000}"/>
    <cellStyle name="Normal 3 2 9 3 4" xfId="10188" xr:uid="{00000000-0005-0000-0000-0000B8660000}"/>
    <cellStyle name="Normal 3 2 9 3 4 2" xfId="30140" xr:uid="{00000000-0005-0000-0000-0000B9660000}"/>
    <cellStyle name="Normal 3 2 9 3 4 2 2" xfId="50090" xr:uid="{00000000-0005-0000-0000-0000BA660000}"/>
    <cellStyle name="Normal 3 2 9 3 4 3" xfId="21590" xr:uid="{00000000-0005-0000-0000-0000BB660000}"/>
    <cellStyle name="Normal 3 2 9 3 4 4" xfId="41540" xr:uid="{00000000-0005-0000-0000-0000BC660000}"/>
    <cellStyle name="Normal 3 2 9 3 5" xfId="15888" xr:uid="{00000000-0005-0000-0000-0000BD660000}"/>
    <cellStyle name="Normal 3 2 9 3 5 2" xfId="35840" xr:uid="{00000000-0005-0000-0000-0000BE660000}"/>
    <cellStyle name="Normal 3 2 9 3 6" xfId="24440" xr:uid="{00000000-0005-0000-0000-0000BF660000}"/>
    <cellStyle name="Normal 3 2 9 3 6 2" xfId="44390" xr:uid="{00000000-0005-0000-0000-0000C0660000}"/>
    <cellStyle name="Normal 3 2 9 3 7" xfId="13038" xr:uid="{00000000-0005-0000-0000-0000C1660000}"/>
    <cellStyle name="Normal 3 2 9 3 8" xfId="32990" xr:uid="{00000000-0005-0000-0000-0000C2660000}"/>
    <cellStyle name="Normal 3 2 9 4" xfId="7333" xr:uid="{00000000-0005-0000-0000-0000C3660000}"/>
    <cellStyle name="Normal 3 2 9 4 2" xfId="27287" xr:uid="{00000000-0005-0000-0000-0000C4660000}"/>
    <cellStyle name="Normal 3 2 9 4 2 2" xfId="47237" xr:uid="{00000000-0005-0000-0000-0000C5660000}"/>
    <cellStyle name="Normal 3 2 9 4 3" xfId="18737" xr:uid="{00000000-0005-0000-0000-0000C6660000}"/>
    <cellStyle name="Normal 3 2 9 4 4" xfId="38687" xr:uid="{00000000-0005-0000-0000-0000C7660000}"/>
    <cellStyle name="Normal 3 2 9 5" xfId="10185" xr:uid="{00000000-0005-0000-0000-0000C8660000}"/>
    <cellStyle name="Normal 3 2 9 5 2" xfId="30137" xr:uid="{00000000-0005-0000-0000-0000C9660000}"/>
    <cellStyle name="Normal 3 2 9 5 2 2" xfId="50087" xr:uid="{00000000-0005-0000-0000-0000CA660000}"/>
    <cellStyle name="Normal 3 2 9 5 3" xfId="21587" xr:uid="{00000000-0005-0000-0000-0000CB660000}"/>
    <cellStyle name="Normal 3 2 9 5 4" xfId="41537" xr:uid="{00000000-0005-0000-0000-0000CC660000}"/>
    <cellStyle name="Normal 3 2 9 6" xfId="15885" xr:uid="{00000000-0005-0000-0000-0000CD660000}"/>
    <cellStyle name="Normal 3 2 9 6 2" xfId="35837" xr:uid="{00000000-0005-0000-0000-0000CE660000}"/>
    <cellStyle name="Normal 3 2 9 7" xfId="24437" xr:uid="{00000000-0005-0000-0000-0000CF660000}"/>
    <cellStyle name="Normal 3 2 9 7 2" xfId="44387" xr:uid="{00000000-0005-0000-0000-0000D0660000}"/>
    <cellStyle name="Normal 3 2 9 8" xfId="13035" xr:uid="{00000000-0005-0000-0000-0000D1660000}"/>
    <cellStyle name="Normal 3 2 9 9" xfId="32987" xr:uid="{00000000-0005-0000-0000-0000D2660000}"/>
    <cellStyle name="Normal 3 2_Summary Page" xfId="3088" xr:uid="{00000000-0005-0000-0000-0000D3660000}"/>
    <cellStyle name="Normal 3 3" xfId="3089" xr:uid="{00000000-0005-0000-0000-0000D4660000}"/>
    <cellStyle name="Normal 3 3 2" xfId="3090" xr:uid="{00000000-0005-0000-0000-0000D5660000}"/>
    <cellStyle name="Normal 3 3 3" xfId="3091" xr:uid="{00000000-0005-0000-0000-0000D6660000}"/>
    <cellStyle name="Normal 3 3 4" xfId="3092" xr:uid="{00000000-0005-0000-0000-0000D7660000}"/>
    <cellStyle name="Normal 3 3 5" xfId="3093" xr:uid="{00000000-0005-0000-0000-0000D8660000}"/>
    <cellStyle name="Normal 3 3 6" xfId="3094" xr:uid="{00000000-0005-0000-0000-0000D9660000}"/>
    <cellStyle name="Normal 3 3 7" xfId="3095" xr:uid="{00000000-0005-0000-0000-0000DA660000}"/>
    <cellStyle name="Normal 3 3 8" xfId="3096" xr:uid="{00000000-0005-0000-0000-0000DB660000}"/>
    <cellStyle name="Normal 3 3 9" xfId="3097" xr:uid="{00000000-0005-0000-0000-0000DC660000}"/>
    <cellStyle name="Normal 3 4" xfId="3098" xr:uid="{00000000-0005-0000-0000-0000DD660000}"/>
    <cellStyle name="Normal 3 5" xfId="3099" xr:uid="{00000000-0005-0000-0000-0000DE660000}"/>
    <cellStyle name="Normal 3 6" xfId="3100" xr:uid="{00000000-0005-0000-0000-0000DF660000}"/>
    <cellStyle name="Normal 3 7" xfId="3101" xr:uid="{00000000-0005-0000-0000-0000E0660000}"/>
    <cellStyle name="Normal 3 8" xfId="3102" xr:uid="{00000000-0005-0000-0000-0000E1660000}"/>
    <cellStyle name="Normal 3 9" xfId="3103" xr:uid="{00000000-0005-0000-0000-0000E2660000}"/>
    <cellStyle name="Normal 30" xfId="5838" xr:uid="{00000000-0005-0000-0000-0000E3660000}"/>
    <cellStyle name="Normal 31" xfId="5840" xr:uid="{00000000-0005-0000-0000-0000E4660000}"/>
    <cellStyle name="Normal 32" xfId="5842" xr:uid="{00000000-0005-0000-0000-0000E5660000}"/>
    <cellStyle name="Normal 33" xfId="5844" xr:uid="{00000000-0005-0000-0000-0000E6660000}"/>
    <cellStyle name="Normal 34" xfId="5846" xr:uid="{00000000-0005-0000-0000-0000E7660000}"/>
    <cellStyle name="Normal 35" xfId="5847" xr:uid="{00000000-0005-0000-0000-0000E8660000}"/>
    <cellStyle name="Normal 36" xfId="5848" xr:uid="{00000000-0005-0000-0000-0000E9660000}"/>
    <cellStyle name="Normal 37" xfId="5849" xr:uid="{00000000-0005-0000-0000-0000EA660000}"/>
    <cellStyle name="Normal 38" xfId="5859" xr:uid="{00000000-0005-0000-0000-0000EB660000}"/>
    <cellStyle name="Normal 39" xfId="5868" xr:uid="{00000000-0005-0000-0000-0000EC660000}"/>
    <cellStyle name="Normal 4" xfId="3104" xr:uid="{00000000-0005-0000-0000-0000ED660000}"/>
    <cellStyle name="Normal 4 10" xfId="3105" xr:uid="{00000000-0005-0000-0000-0000EE660000}"/>
    <cellStyle name="Normal 4 10 10" xfId="13040" xr:uid="{00000000-0005-0000-0000-0000EF660000}"/>
    <cellStyle name="Normal 4 10 11" xfId="32992" xr:uid="{00000000-0005-0000-0000-0000F0660000}"/>
    <cellStyle name="Normal 4 10 2" xfId="3106" xr:uid="{00000000-0005-0000-0000-0000F1660000}"/>
    <cellStyle name="Normal 4 10 2 10" xfId="32993" xr:uid="{00000000-0005-0000-0000-0000F2660000}"/>
    <cellStyle name="Normal 4 10 2 2" xfId="3107" xr:uid="{00000000-0005-0000-0000-0000F3660000}"/>
    <cellStyle name="Normal 4 10 2 2 2" xfId="3108" xr:uid="{00000000-0005-0000-0000-0000F4660000}"/>
    <cellStyle name="Normal 4 10 2 2 2 2" xfId="7341" xr:uid="{00000000-0005-0000-0000-0000F5660000}"/>
    <cellStyle name="Normal 4 10 2 2 2 2 2" xfId="27295" xr:uid="{00000000-0005-0000-0000-0000F6660000}"/>
    <cellStyle name="Normal 4 10 2 2 2 2 2 2" xfId="47245" xr:uid="{00000000-0005-0000-0000-0000F7660000}"/>
    <cellStyle name="Normal 4 10 2 2 2 2 3" xfId="18745" xr:uid="{00000000-0005-0000-0000-0000F8660000}"/>
    <cellStyle name="Normal 4 10 2 2 2 2 4" xfId="38695" xr:uid="{00000000-0005-0000-0000-0000F9660000}"/>
    <cellStyle name="Normal 4 10 2 2 2 3" xfId="10193" xr:uid="{00000000-0005-0000-0000-0000FA660000}"/>
    <cellStyle name="Normal 4 10 2 2 2 3 2" xfId="30145" xr:uid="{00000000-0005-0000-0000-0000FB660000}"/>
    <cellStyle name="Normal 4 10 2 2 2 3 2 2" xfId="50095" xr:uid="{00000000-0005-0000-0000-0000FC660000}"/>
    <cellStyle name="Normal 4 10 2 2 2 3 3" xfId="21595" xr:uid="{00000000-0005-0000-0000-0000FD660000}"/>
    <cellStyle name="Normal 4 10 2 2 2 3 4" xfId="41545" xr:uid="{00000000-0005-0000-0000-0000FE660000}"/>
    <cellStyle name="Normal 4 10 2 2 2 4" xfId="15893" xr:uid="{00000000-0005-0000-0000-0000FF660000}"/>
    <cellStyle name="Normal 4 10 2 2 2 4 2" xfId="35845" xr:uid="{00000000-0005-0000-0000-000000670000}"/>
    <cellStyle name="Normal 4 10 2 2 2 5" xfId="24445" xr:uid="{00000000-0005-0000-0000-000001670000}"/>
    <cellStyle name="Normal 4 10 2 2 2 5 2" xfId="44395" xr:uid="{00000000-0005-0000-0000-000002670000}"/>
    <cellStyle name="Normal 4 10 2 2 2 6" xfId="13043" xr:uid="{00000000-0005-0000-0000-000003670000}"/>
    <cellStyle name="Normal 4 10 2 2 2 7" xfId="32995" xr:uid="{00000000-0005-0000-0000-000004670000}"/>
    <cellStyle name="Normal 4 10 2 2 3" xfId="7340" xr:uid="{00000000-0005-0000-0000-000005670000}"/>
    <cellStyle name="Normal 4 10 2 2 3 2" xfId="27294" xr:uid="{00000000-0005-0000-0000-000006670000}"/>
    <cellStyle name="Normal 4 10 2 2 3 2 2" xfId="47244" xr:uid="{00000000-0005-0000-0000-000007670000}"/>
    <cellStyle name="Normal 4 10 2 2 3 3" xfId="18744" xr:uid="{00000000-0005-0000-0000-000008670000}"/>
    <cellStyle name="Normal 4 10 2 2 3 4" xfId="38694" xr:uid="{00000000-0005-0000-0000-000009670000}"/>
    <cellStyle name="Normal 4 10 2 2 4" xfId="10192" xr:uid="{00000000-0005-0000-0000-00000A670000}"/>
    <cellStyle name="Normal 4 10 2 2 4 2" xfId="30144" xr:uid="{00000000-0005-0000-0000-00000B670000}"/>
    <cellStyle name="Normal 4 10 2 2 4 2 2" xfId="50094" xr:uid="{00000000-0005-0000-0000-00000C670000}"/>
    <cellStyle name="Normal 4 10 2 2 4 3" xfId="21594" xr:uid="{00000000-0005-0000-0000-00000D670000}"/>
    <cellStyle name="Normal 4 10 2 2 4 4" xfId="41544" xr:uid="{00000000-0005-0000-0000-00000E670000}"/>
    <cellStyle name="Normal 4 10 2 2 5" xfId="15892" xr:uid="{00000000-0005-0000-0000-00000F670000}"/>
    <cellStyle name="Normal 4 10 2 2 5 2" xfId="35844" xr:uid="{00000000-0005-0000-0000-000010670000}"/>
    <cellStyle name="Normal 4 10 2 2 6" xfId="24444" xr:uid="{00000000-0005-0000-0000-000011670000}"/>
    <cellStyle name="Normal 4 10 2 2 6 2" xfId="44394" xr:uid="{00000000-0005-0000-0000-000012670000}"/>
    <cellStyle name="Normal 4 10 2 2 7" xfId="13042" xr:uid="{00000000-0005-0000-0000-000013670000}"/>
    <cellStyle name="Normal 4 10 2 2 8" xfId="32994" xr:uid="{00000000-0005-0000-0000-000014670000}"/>
    <cellStyle name="Normal 4 10 2 3" xfId="3109" xr:uid="{00000000-0005-0000-0000-000015670000}"/>
    <cellStyle name="Normal 4 10 2 3 2" xfId="3110" xr:uid="{00000000-0005-0000-0000-000016670000}"/>
    <cellStyle name="Normal 4 10 2 3 2 2" xfId="7343" xr:uid="{00000000-0005-0000-0000-000017670000}"/>
    <cellStyle name="Normal 4 10 2 3 2 2 2" xfId="27297" xr:uid="{00000000-0005-0000-0000-000018670000}"/>
    <cellStyle name="Normal 4 10 2 3 2 2 2 2" xfId="47247" xr:uid="{00000000-0005-0000-0000-000019670000}"/>
    <cellStyle name="Normal 4 10 2 3 2 2 3" xfId="18747" xr:uid="{00000000-0005-0000-0000-00001A670000}"/>
    <cellStyle name="Normal 4 10 2 3 2 2 4" xfId="38697" xr:uid="{00000000-0005-0000-0000-00001B670000}"/>
    <cellStyle name="Normal 4 10 2 3 2 3" xfId="10195" xr:uid="{00000000-0005-0000-0000-00001C670000}"/>
    <cellStyle name="Normal 4 10 2 3 2 3 2" xfId="30147" xr:uid="{00000000-0005-0000-0000-00001D670000}"/>
    <cellStyle name="Normal 4 10 2 3 2 3 2 2" xfId="50097" xr:uid="{00000000-0005-0000-0000-00001E670000}"/>
    <cellStyle name="Normal 4 10 2 3 2 3 3" xfId="21597" xr:uid="{00000000-0005-0000-0000-00001F670000}"/>
    <cellStyle name="Normal 4 10 2 3 2 3 4" xfId="41547" xr:uid="{00000000-0005-0000-0000-000020670000}"/>
    <cellStyle name="Normal 4 10 2 3 2 4" xfId="15895" xr:uid="{00000000-0005-0000-0000-000021670000}"/>
    <cellStyle name="Normal 4 10 2 3 2 4 2" xfId="35847" xr:uid="{00000000-0005-0000-0000-000022670000}"/>
    <cellStyle name="Normal 4 10 2 3 2 5" xfId="24447" xr:uid="{00000000-0005-0000-0000-000023670000}"/>
    <cellStyle name="Normal 4 10 2 3 2 5 2" xfId="44397" xr:uid="{00000000-0005-0000-0000-000024670000}"/>
    <cellStyle name="Normal 4 10 2 3 2 6" xfId="13045" xr:uid="{00000000-0005-0000-0000-000025670000}"/>
    <cellStyle name="Normal 4 10 2 3 2 7" xfId="32997" xr:uid="{00000000-0005-0000-0000-000026670000}"/>
    <cellStyle name="Normal 4 10 2 3 3" xfId="7342" xr:uid="{00000000-0005-0000-0000-000027670000}"/>
    <cellStyle name="Normal 4 10 2 3 3 2" xfId="27296" xr:uid="{00000000-0005-0000-0000-000028670000}"/>
    <cellStyle name="Normal 4 10 2 3 3 2 2" xfId="47246" xr:uid="{00000000-0005-0000-0000-000029670000}"/>
    <cellStyle name="Normal 4 10 2 3 3 3" xfId="18746" xr:uid="{00000000-0005-0000-0000-00002A670000}"/>
    <cellStyle name="Normal 4 10 2 3 3 4" xfId="38696" xr:uid="{00000000-0005-0000-0000-00002B670000}"/>
    <cellStyle name="Normal 4 10 2 3 4" xfId="10194" xr:uid="{00000000-0005-0000-0000-00002C670000}"/>
    <cellStyle name="Normal 4 10 2 3 4 2" xfId="30146" xr:uid="{00000000-0005-0000-0000-00002D670000}"/>
    <cellStyle name="Normal 4 10 2 3 4 2 2" xfId="50096" xr:uid="{00000000-0005-0000-0000-00002E670000}"/>
    <cellStyle name="Normal 4 10 2 3 4 3" xfId="21596" xr:uid="{00000000-0005-0000-0000-00002F670000}"/>
    <cellStyle name="Normal 4 10 2 3 4 4" xfId="41546" xr:uid="{00000000-0005-0000-0000-000030670000}"/>
    <cellStyle name="Normal 4 10 2 3 5" xfId="15894" xr:uid="{00000000-0005-0000-0000-000031670000}"/>
    <cellStyle name="Normal 4 10 2 3 5 2" xfId="35846" xr:uid="{00000000-0005-0000-0000-000032670000}"/>
    <cellStyle name="Normal 4 10 2 3 6" xfId="24446" xr:uid="{00000000-0005-0000-0000-000033670000}"/>
    <cellStyle name="Normal 4 10 2 3 6 2" xfId="44396" xr:uid="{00000000-0005-0000-0000-000034670000}"/>
    <cellStyle name="Normal 4 10 2 3 7" xfId="13044" xr:uid="{00000000-0005-0000-0000-000035670000}"/>
    <cellStyle name="Normal 4 10 2 3 8" xfId="32996" xr:uid="{00000000-0005-0000-0000-000036670000}"/>
    <cellStyle name="Normal 4 10 2 4" xfId="3111" xr:uid="{00000000-0005-0000-0000-000037670000}"/>
    <cellStyle name="Normal 4 10 2 4 2" xfId="7344" xr:uid="{00000000-0005-0000-0000-000038670000}"/>
    <cellStyle name="Normal 4 10 2 4 2 2" xfId="27298" xr:uid="{00000000-0005-0000-0000-000039670000}"/>
    <cellStyle name="Normal 4 10 2 4 2 2 2" xfId="47248" xr:uid="{00000000-0005-0000-0000-00003A670000}"/>
    <cellStyle name="Normal 4 10 2 4 2 3" xfId="18748" xr:uid="{00000000-0005-0000-0000-00003B670000}"/>
    <cellStyle name="Normal 4 10 2 4 2 4" xfId="38698" xr:uid="{00000000-0005-0000-0000-00003C670000}"/>
    <cellStyle name="Normal 4 10 2 4 3" xfId="10196" xr:uid="{00000000-0005-0000-0000-00003D670000}"/>
    <cellStyle name="Normal 4 10 2 4 3 2" xfId="30148" xr:uid="{00000000-0005-0000-0000-00003E670000}"/>
    <cellStyle name="Normal 4 10 2 4 3 2 2" xfId="50098" xr:uid="{00000000-0005-0000-0000-00003F670000}"/>
    <cellStyle name="Normal 4 10 2 4 3 3" xfId="21598" xr:uid="{00000000-0005-0000-0000-000040670000}"/>
    <cellStyle name="Normal 4 10 2 4 3 4" xfId="41548" xr:uid="{00000000-0005-0000-0000-000041670000}"/>
    <cellStyle name="Normal 4 10 2 4 4" xfId="15896" xr:uid="{00000000-0005-0000-0000-000042670000}"/>
    <cellStyle name="Normal 4 10 2 4 4 2" xfId="35848" xr:uid="{00000000-0005-0000-0000-000043670000}"/>
    <cellStyle name="Normal 4 10 2 4 5" xfId="24448" xr:uid="{00000000-0005-0000-0000-000044670000}"/>
    <cellStyle name="Normal 4 10 2 4 5 2" xfId="44398" xr:uid="{00000000-0005-0000-0000-000045670000}"/>
    <cellStyle name="Normal 4 10 2 4 6" xfId="13046" xr:uid="{00000000-0005-0000-0000-000046670000}"/>
    <cellStyle name="Normal 4 10 2 4 7" xfId="32998" xr:uid="{00000000-0005-0000-0000-000047670000}"/>
    <cellStyle name="Normal 4 10 2 5" xfId="7339" xr:uid="{00000000-0005-0000-0000-000048670000}"/>
    <cellStyle name="Normal 4 10 2 5 2" xfId="27293" xr:uid="{00000000-0005-0000-0000-000049670000}"/>
    <cellStyle name="Normal 4 10 2 5 2 2" xfId="47243" xr:uid="{00000000-0005-0000-0000-00004A670000}"/>
    <cellStyle name="Normal 4 10 2 5 3" xfId="18743" xr:uid="{00000000-0005-0000-0000-00004B670000}"/>
    <cellStyle name="Normal 4 10 2 5 4" xfId="38693" xr:uid="{00000000-0005-0000-0000-00004C670000}"/>
    <cellStyle name="Normal 4 10 2 6" xfId="10191" xr:uid="{00000000-0005-0000-0000-00004D670000}"/>
    <cellStyle name="Normal 4 10 2 6 2" xfId="30143" xr:uid="{00000000-0005-0000-0000-00004E670000}"/>
    <cellStyle name="Normal 4 10 2 6 2 2" xfId="50093" xr:uid="{00000000-0005-0000-0000-00004F670000}"/>
    <cellStyle name="Normal 4 10 2 6 3" xfId="21593" xr:uid="{00000000-0005-0000-0000-000050670000}"/>
    <cellStyle name="Normal 4 10 2 6 4" xfId="41543" xr:uid="{00000000-0005-0000-0000-000051670000}"/>
    <cellStyle name="Normal 4 10 2 7" xfId="15891" xr:uid="{00000000-0005-0000-0000-000052670000}"/>
    <cellStyle name="Normal 4 10 2 7 2" xfId="35843" xr:uid="{00000000-0005-0000-0000-000053670000}"/>
    <cellStyle name="Normal 4 10 2 8" xfId="24443" xr:uid="{00000000-0005-0000-0000-000054670000}"/>
    <cellStyle name="Normal 4 10 2 8 2" xfId="44393" xr:uid="{00000000-0005-0000-0000-000055670000}"/>
    <cellStyle name="Normal 4 10 2 9" xfId="13041" xr:uid="{00000000-0005-0000-0000-000056670000}"/>
    <cellStyle name="Normal 4 10 3" xfId="3112" xr:uid="{00000000-0005-0000-0000-000057670000}"/>
    <cellStyle name="Normal 4 10 3 2" xfId="3113" xr:uid="{00000000-0005-0000-0000-000058670000}"/>
    <cellStyle name="Normal 4 10 3 2 2" xfId="7346" xr:uid="{00000000-0005-0000-0000-000059670000}"/>
    <cellStyle name="Normal 4 10 3 2 2 2" xfId="27300" xr:uid="{00000000-0005-0000-0000-00005A670000}"/>
    <cellStyle name="Normal 4 10 3 2 2 2 2" xfId="47250" xr:uid="{00000000-0005-0000-0000-00005B670000}"/>
    <cellStyle name="Normal 4 10 3 2 2 3" xfId="18750" xr:uid="{00000000-0005-0000-0000-00005C670000}"/>
    <cellStyle name="Normal 4 10 3 2 2 4" xfId="38700" xr:uid="{00000000-0005-0000-0000-00005D670000}"/>
    <cellStyle name="Normal 4 10 3 2 3" xfId="10198" xr:uid="{00000000-0005-0000-0000-00005E670000}"/>
    <cellStyle name="Normal 4 10 3 2 3 2" xfId="30150" xr:uid="{00000000-0005-0000-0000-00005F670000}"/>
    <cellStyle name="Normal 4 10 3 2 3 2 2" xfId="50100" xr:uid="{00000000-0005-0000-0000-000060670000}"/>
    <cellStyle name="Normal 4 10 3 2 3 3" xfId="21600" xr:uid="{00000000-0005-0000-0000-000061670000}"/>
    <cellStyle name="Normal 4 10 3 2 3 4" xfId="41550" xr:uid="{00000000-0005-0000-0000-000062670000}"/>
    <cellStyle name="Normal 4 10 3 2 4" xfId="15898" xr:uid="{00000000-0005-0000-0000-000063670000}"/>
    <cellStyle name="Normal 4 10 3 2 4 2" xfId="35850" xr:uid="{00000000-0005-0000-0000-000064670000}"/>
    <cellStyle name="Normal 4 10 3 2 5" xfId="24450" xr:uid="{00000000-0005-0000-0000-000065670000}"/>
    <cellStyle name="Normal 4 10 3 2 5 2" xfId="44400" xr:uid="{00000000-0005-0000-0000-000066670000}"/>
    <cellStyle name="Normal 4 10 3 2 6" xfId="13048" xr:uid="{00000000-0005-0000-0000-000067670000}"/>
    <cellStyle name="Normal 4 10 3 2 7" xfId="33000" xr:uid="{00000000-0005-0000-0000-000068670000}"/>
    <cellStyle name="Normal 4 10 3 3" xfId="7345" xr:uid="{00000000-0005-0000-0000-000069670000}"/>
    <cellStyle name="Normal 4 10 3 3 2" xfId="27299" xr:uid="{00000000-0005-0000-0000-00006A670000}"/>
    <cellStyle name="Normal 4 10 3 3 2 2" xfId="47249" xr:uid="{00000000-0005-0000-0000-00006B670000}"/>
    <cellStyle name="Normal 4 10 3 3 3" xfId="18749" xr:uid="{00000000-0005-0000-0000-00006C670000}"/>
    <cellStyle name="Normal 4 10 3 3 4" xfId="38699" xr:uid="{00000000-0005-0000-0000-00006D670000}"/>
    <cellStyle name="Normal 4 10 3 4" xfId="10197" xr:uid="{00000000-0005-0000-0000-00006E670000}"/>
    <cellStyle name="Normal 4 10 3 4 2" xfId="30149" xr:uid="{00000000-0005-0000-0000-00006F670000}"/>
    <cellStyle name="Normal 4 10 3 4 2 2" xfId="50099" xr:uid="{00000000-0005-0000-0000-000070670000}"/>
    <cellStyle name="Normal 4 10 3 4 3" xfId="21599" xr:uid="{00000000-0005-0000-0000-000071670000}"/>
    <cellStyle name="Normal 4 10 3 4 4" xfId="41549" xr:uid="{00000000-0005-0000-0000-000072670000}"/>
    <cellStyle name="Normal 4 10 3 5" xfId="15897" xr:uid="{00000000-0005-0000-0000-000073670000}"/>
    <cellStyle name="Normal 4 10 3 5 2" xfId="35849" xr:uid="{00000000-0005-0000-0000-000074670000}"/>
    <cellStyle name="Normal 4 10 3 6" xfId="24449" xr:uid="{00000000-0005-0000-0000-000075670000}"/>
    <cellStyle name="Normal 4 10 3 6 2" xfId="44399" xr:uid="{00000000-0005-0000-0000-000076670000}"/>
    <cellStyle name="Normal 4 10 3 7" xfId="13047" xr:uid="{00000000-0005-0000-0000-000077670000}"/>
    <cellStyle name="Normal 4 10 3 8" xfId="32999" xr:uid="{00000000-0005-0000-0000-000078670000}"/>
    <cellStyle name="Normal 4 10 4" xfId="3114" xr:uid="{00000000-0005-0000-0000-000079670000}"/>
    <cellStyle name="Normal 4 10 4 2" xfId="3115" xr:uid="{00000000-0005-0000-0000-00007A670000}"/>
    <cellStyle name="Normal 4 10 4 2 2" xfId="7348" xr:uid="{00000000-0005-0000-0000-00007B670000}"/>
    <cellStyle name="Normal 4 10 4 2 2 2" xfId="27302" xr:uid="{00000000-0005-0000-0000-00007C670000}"/>
    <cellStyle name="Normal 4 10 4 2 2 2 2" xfId="47252" xr:uid="{00000000-0005-0000-0000-00007D670000}"/>
    <cellStyle name="Normal 4 10 4 2 2 3" xfId="18752" xr:uid="{00000000-0005-0000-0000-00007E670000}"/>
    <cellStyle name="Normal 4 10 4 2 2 4" xfId="38702" xr:uid="{00000000-0005-0000-0000-00007F670000}"/>
    <cellStyle name="Normal 4 10 4 2 3" xfId="10200" xr:uid="{00000000-0005-0000-0000-000080670000}"/>
    <cellStyle name="Normal 4 10 4 2 3 2" xfId="30152" xr:uid="{00000000-0005-0000-0000-000081670000}"/>
    <cellStyle name="Normal 4 10 4 2 3 2 2" xfId="50102" xr:uid="{00000000-0005-0000-0000-000082670000}"/>
    <cellStyle name="Normal 4 10 4 2 3 3" xfId="21602" xr:uid="{00000000-0005-0000-0000-000083670000}"/>
    <cellStyle name="Normal 4 10 4 2 3 4" xfId="41552" xr:uid="{00000000-0005-0000-0000-000084670000}"/>
    <cellStyle name="Normal 4 10 4 2 4" xfId="15900" xr:uid="{00000000-0005-0000-0000-000085670000}"/>
    <cellStyle name="Normal 4 10 4 2 4 2" xfId="35852" xr:uid="{00000000-0005-0000-0000-000086670000}"/>
    <cellStyle name="Normal 4 10 4 2 5" xfId="24452" xr:uid="{00000000-0005-0000-0000-000087670000}"/>
    <cellStyle name="Normal 4 10 4 2 5 2" xfId="44402" xr:uid="{00000000-0005-0000-0000-000088670000}"/>
    <cellStyle name="Normal 4 10 4 2 6" xfId="13050" xr:uid="{00000000-0005-0000-0000-000089670000}"/>
    <cellStyle name="Normal 4 10 4 2 7" xfId="33002" xr:uid="{00000000-0005-0000-0000-00008A670000}"/>
    <cellStyle name="Normal 4 10 4 3" xfId="7347" xr:uid="{00000000-0005-0000-0000-00008B670000}"/>
    <cellStyle name="Normal 4 10 4 3 2" xfId="27301" xr:uid="{00000000-0005-0000-0000-00008C670000}"/>
    <cellStyle name="Normal 4 10 4 3 2 2" xfId="47251" xr:uid="{00000000-0005-0000-0000-00008D670000}"/>
    <cellStyle name="Normal 4 10 4 3 3" xfId="18751" xr:uid="{00000000-0005-0000-0000-00008E670000}"/>
    <cellStyle name="Normal 4 10 4 3 4" xfId="38701" xr:uid="{00000000-0005-0000-0000-00008F670000}"/>
    <cellStyle name="Normal 4 10 4 4" xfId="10199" xr:uid="{00000000-0005-0000-0000-000090670000}"/>
    <cellStyle name="Normal 4 10 4 4 2" xfId="30151" xr:uid="{00000000-0005-0000-0000-000091670000}"/>
    <cellStyle name="Normal 4 10 4 4 2 2" xfId="50101" xr:uid="{00000000-0005-0000-0000-000092670000}"/>
    <cellStyle name="Normal 4 10 4 4 3" xfId="21601" xr:uid="{00000000-0005-0000-0000-000093670000}"/>
    <cellStyle name="Normal 4 10 4 4 4" xfId="41551" xr:uid="{00000000-0005-0000-0000-000094670000}"/>
    <cellStyle name="Normal 4 10 4 5" xfId="15899" xr:uid="{00000000-0005-0000-0000-000095670000}"/>
    <cellStyle name="Normal 4 10 4 5 2" xfId="35851" xr:uid="{00000000-0005-0000-0000-000096670000}"/>
    <cellStyle name="Normal 4 10 4 6" xfId="24451" xr:uid="{00000000-0005-0000-0000-000097670000}"/>
    <cellStyle name="Normal 4 10 4 6 2" xfId="44401" xr:uid="{00000000-0005-0000-0000-000098670000}"/>
    <cellStyle name="Normal 4 10 4 7" xfId="13049" xr:uid="{00000000-0005-0000-0000-000099670000}"/>
    <cellStyle name="Normal 4 10 4 8" xfId="33001" xr:uid="{00000000-0005-0000-0000-00009A670000}"/>
    <cellStyle name="Normal 4 10 5" xfId="3116" xr:uid="{00000000-0005-0000-0000-00009B670000}"/>
    <cellStyle name="Normal 4 10 5 2" xfId="7349" xr:uid="{00000000-0005-0000-0000-00009C670000}"/>
    <cellStyle name="Normal 4 10 5 2 2" xfId="27303" xr:uid="{00000000-0005-0000-0000-00009D670000}"/>
    <cellStyle name="Normal 4 10 5 2 2 2" xfId="47253" xr:uid="{00000000-0005-0000-0000-00009E670000}"/>
    <cellStyle name="Normal 4 10 5 2 3" xfId="18753" xr:uid="{00000000-0005-0000-0000-00009F670000}"/>
    <cellStyle name="Normal 4 10 5 2 4" xfId="38703" xr:uid="{00000000-0005-0000-0000-0000A0670000}"/>
    <cellStyle name="Normal 4 10 5 3" xfId="10201" xr:uid="{00000000-0005-0000-0000-0000A1670000}"/>
    <cellStyle name="Normal 4 10 5 3 2" xfId="30153" xr:uid="{00000000-0005-0000-0000-0000A2670000}"/>
    <cellStyle name="Normal 4 10 5 3 2 2" xfId="50103" xr:uid="{00000000-0005-0000-0000-0000A3670000}"/>
    <cellStyle name="Normal 4 10 5 3 3" xfId="21603" xr:uid="{00000000-0005-0000-0000-0000A4670000}"/>
    <cellStyle name="Normal 4 10 5 3 4" xfId="41553" xr:uid="{00000000-0005-0000-0000-0000A5670000}"/>
    <cellStyle name="Normal 4 10 5 4" xfId="15901" xr:uid="{00000000-0005-0000-0000-0000A6670000}"/>
    <cellStyle name="Normal 4 10 5 4 2" xfId="35853" xr:uid="{00000000-0005-0000-0000-0000A7670000}"/>
    <cellStyle name="Normal 4 10 5 5" xfId="24453" xr:uid="{00000000-0005-0000-0000-0000A8670000}"/>
    <cellStyle name="Normal 4 10 5 5 2" xfId="44403" xr:uid="{00000000-0005-0000-0000-0000A9670000}"/>
    <cellStyle name="Normal 4 10 5 6" xfId="13051" xr:uid="{00000000-0005-0000-0000-0000AA670000}"/>
    <cellStyle name="Normal 4 10 5 7" xfId="33003" xr:uid="{00000000-0005-0000-0000-0000AB670000}"/>
    <cellStyle name="Normal 4 10 6" xfId="7338" xr:uid="{00000000-0005-0000-0000-0000AC670000}"/>
    <cellStyle name="Normal 4 10 6 2" xfId="27292" xr:uid="{00000000-0005-0000-0000-0000AD670000}"/>
    <cellStyle name="Normal 4 10 6 2 2" xfId="47242" xr:uid="{00000000-0005-0000-0000-0000AE670000}"/>
    <cellStyle name="Normal 4 10 6 3" xfId="18742" xr:uid="{00000000-0005-0000-0000-0000AF670000}"/>
    <cellStyle name="Normal 4 10 6 4" xfId="38692" xr:uid="{00000000-0005-0000-0000-0000B0670000}"/>
    <cellStyle name="Normal 4 10 7" xfId="10190" xr:uid="{00000000-0005-0000-0000-0000B1670000}"/>
    <cellStyle name="Normal 4 10 7 2" xfId="30142" xr:uid="{00000000-0005-0000-0000-0000B2670000}"/>
    <cellStyle name="Normal 4 10 7 2 2" xfId="50092" xr:uid="{00000000-0005-0000-0000-0000B3670000}"/>
    <cellStyle name="Normal 4 10 7 3" xfId="21592" xr:uid="{00000000-0005-0000-0000-0000B4670000}"/>
    <cellStyle name="Normal 4 10 7 4" xfId="41542" xr:uid="{00000000-0005-0000-0000-0000B5670000}"/>
    <cellStyle name="Normal 4 10 8" xfId="15890" xr:uid="{00000000-0005-0000-0000-0000B6670000}"/>
    <cellStyle name="Normal 4 10 8 2" xfId="35842" xr:uid="{00000000-0005-0000-0000-0000B7670000}"/>
    <cellStyle name="Normal 4 10 9" xfId="24442" xr:uid="{00000000-0005-0000-0000-0000B8670000}"/>
    <cellStyle name="Normal 4 10 9 2" xfId="44392" xr:uid="{00000000-0005-0000-0000-0000B9670000}"/>
    <cellStyle name="Normal 4 11" xfId="3117" xr:uid="{00000000-0005-0000-0000-0000BA670000}"/>
    <cellStyle name="Normal 4 11 10" xfId="13052" xr:uid="{00000000-0005-0000-0000-0000BB670000}"/>
    <cellStyle name="Normal 4 11 11" xfId="33004" xr:uid="{00000000-0005-0000-0000-0000BC670000}"/>
    <cellStyle name="Normal 4 11 2" xfId="3118" xr:uid="{00000000-0005-0000-0000-0000BD670000}"/>
    <cellStyle name="Normal 4 11 2 10" xfId="33005" xr:uid="{00000000-0005-0000-0000-0000BE670000}"/>
    <cellStyle name="Normal 4 11 2 2" xfId="3119" xr:uid="{00000000-0005-0000-0000-0000BF670000}"/>
    <cellStyle name="Normal 4 11 2 2 2" xfId="3120" xr:uid="{00000000-0005-0000-0000-0000C0670000}"/>
    <cellStyle name="Normal 4 11 2 2 2 2" xfId="7353" xr:uid="{00000000-0005-0000-0000-0000C1670000}"/>
    <cellStyle name="Normal 4 11 2 2 2 2 2" xfId="27307" xr:uid="{00000000-0005-0000-0000-0000C2670000}"/>
    <cellStyle name="Normal 4 11 2 2 2 2 2 2" xfId="47257" xr:uid="{00000000-0005-0000-0000-0000C3670000}"/>
    <cellStyle name="Normal 4 11 2 2 2 2 3" xfId="18757" xr:uid="{00000000-0005-0000-0000-0000C4670000}"/>
    <cellStyle name="Normal 4 11 2 2 2 2 4" xfId="38707" xr:uid="{00000000-0005-0000-0000-0000C5670000}"/>
    <cellStyle name="Normal 4 11 2 2 2 3" xfId="10205" xr:uid="{00000000-0005-0000-0000-0000C6670000}"/>
    <cellStyle name="Normal 4 11 2 2 2 3 2" xfId="30157" xr:uid="{00000000-0005-0000-0000-0000C7670000}"/>
    <cellStyle name="Normal 4 11 2 2 2 3 2 2" xfId="50107" xr:uid="{00000000-0005-0000-0000-0000C8670000}"/>
    <cellStyle name="Normal 4 11 2 2 2 3 3" xfId="21607" xr:uid="{00000000-0005-0000-0000-0000C9670000}"/>
    <cellStyle name="Normal 4 11 2 2 2 3 4" xfId="41557" xr:uid="{00000000-0005-0000-0000-0000CA670000}"/>
    <cellStyle name="Normal 4 11 2 2 2 4" xfId="15905" xr:uid="{00000000-0005-0000-0000-0000CB670000}"/>
    <cellStyle name="Normal 4 11 2 2 2 4 2" xfId="35857" xr:uid="{00000000-0005-0000-0000-0000CC670000}"/>
    <cellStyle name="Normal 4 11 2 2 2 5" xfId="24457" xr:uid="{00000000-0005-0000-0000-0000CD670000}"/>
    <cellStyle name="Normal 4 11 2 2 2 5 2" xfId="44407" xr:uid="{00000000-0005-0000-0000-0000CE670000}"/>
    <cellStyle name="Normal 4 11 2 2 2 6" xfId="13055" xr:uid="{00000000-0005-0000-0000-0000CF670000}"/>
    <cellStyle name="Normal 4 11 2 2 2 7" xfId="33007" xr:uid="{00000000-0005-0000-0000-0000D0670000}"/>
    <cellStyle name="Normal 4 11 2 2 3" xfId="7352" xr:uid="{00000000-0005-0000-0000-0000D1670000}"/>
    <cellStyle name="Normal 4 11 2 2 3 2" xfId="27306" xr:uid="{00000000-0005-0000-0000-0000D2670000}"/>
    <cellStyle name="Normal 4 11 2 2 3 2 2" xfId="47256" xr:uid="{00000000-0005-0000-0000-0000D3670000}"/>
    <cellStyle name="Normal 4 11 2 2 3 3" xfId="18756" xr:uid="{00000000-0005-0000-0000-0000D4670000}"/>
    <cellStyle name="Normal 4 11 2 2 3 4" xfId="38706" xr:uid="{00000000-0005-0000-0000-0000D5670000}"/>
    <cellStyle name="Normal 4 11 2 2 4" xfId="10204" xr:uid="{00000000-0005-0000-0000-0000D6670000}"/>
    <cellStyle name="Normal 4 11 2 2 4 2" xfId="30156" xr:uid="{00000000-0005-0000-0000-0000D7670000}"/>
    <cellStyle name="Normal 4 11 2 2 4 2 2" xfId="50106" xr:uid="{00000000-0005-0000-0000-0000D8670000}"/>
    <cellStyle name="Normal 4 11 2 2 4 3" xfId="21606" xr:uid="{00000000-0005-0000-0000-0000D9670000}"/>
    <cellStyle name="Normal 4 11 2 2 4 4" xfId="41556" xr:uid="{00000000-0005-0000-0000-0000DA670000}"/>
    <cellStyle name="Normal 4 11 2 2 5" xfId="15904" xr:uid="{00000000-0005-0000-0000-0000DB670000}"/>
    <cellStyle name="Normal 4 11 2 2 5 2" xfId="35856" xr:uid="{00000000-0005-0000-0000-0000DC670000}"/>
    <cellStyle name="Normal 4 11 2 2 6" xfId="24456" xr:uid="{00000000-0005-0000-0000-0000DD670000}"/>
    <cellStyle name="Normal 4 11 2 2 6 2" xfId="44406" xr:uid="{00000000-0005-0000-0000-0000DE670000}"/>
    <cellStyle name="Normal 4 11 2 2 7" xfId="13054" xr:uid="{00000000-0005-0000-0000-0000DF670000}"/>
    <cellStyle name="Normal 4 11 2 2 8" xfId="33006" xr:uid="{00000000-0005-0000-0000-0000E0670000}"/>
    <cellStyle name="Normal 4 11 2 3" xfId="3121" xr:uid="{00000000-0005-0000-0000-0000E1670000}"/>
    <cellStyle name="Normal 4 11 2 3 2" xfId="3122" xr:uid="{00000000-0005-0000-0000-0000E2670000}"/>
    <cellStyle name="Normal 4 11 2 3 2 2" xfId="7355" xr:uid="{00000000-0005-0000-0000-0000E3670000}"/>
    <cellStyle name="Normal 4 11 2 3 2 2 2" xfId="27309" xr:uid="{00000000-0005-0000-0000-0000E4670000}"/>
    <cellStyle name="Normal 4 11 2 3 2 2 2 2" xfId="47259" xr:uid="{00000000-0005-0000-0000-0000E5670000}"/>
    <cellStyle name="Normal 4 11 2 3 2 2 3" xfId="18759" xr:uid="{00000000-0005-0000-0000-0000E6670000}"/>
    <cellStyle name="Normal 4 11 2 3 2 2 4" xfId="38709" xr:uid="{00000000-0005-0000-0000-0000E7670000}"/>
    <cellStyle name="Normal 4 11 2 3 2 3" xfId="10207" xr:uid="{00000000-0005-0000-0000-0000E8670000}"/>
    <cellStyle name="Normal 4 11 2 3 2 3 2" xfId="30159" xr:uid="{00000000-0005-0000-0000-0000E9670000}"/>
    <cellStyle name="Normal 4 11 2 3 2 3 2 2" xfId="50109" xr:uid="{00000000-0005-0000-0000-0000EA670000}"/>
    <cellStyle name="Normal 4 11 2 3 2 3 3" xfId="21609" xr:uid="{00000000-0005-0000-0000-0000EB670000}"/>
    <cellStyle name="Normal 4 11 2 3 2 3 4" xfId="41559" xr:uid="{00000000-0005-0000-0000-0000EC670000}"/>
    <cellStyle name="Normal 4 11 2 3 2 4" xfId="15907" xr:uid="{00000000-0005-0000-0000-0000ED670000}"/>
    <cellStyle name="Normal 4 11 2 3 2 4 2" xfId="35859" xr:uid="{00000000-0005-0000-0000-0000EE670000}"/>
    <cellStyle name="Normal 4 11 2 3 2 5" xfId="24459" xr:uid="{00000000-0005-0000-0000-0000EF670000}"/>
    <cellStyle name="Normal 4 11 2 3 2 5 2" xfId="44409" xr:uid="{00000000-0005-0000-0000-0000F0670000}"/>
    <cellStyle name="Normal 4 11 2 3 2 6" xfId="13057" xr:uid="{00000000-0005-0000-0000-0000F1670000}"/>
    <cellStyle name="Normal 4 11 2 3 2 7" xfId="33009" xr:uid="{00000000-0005-0000-0000-0000F2670000}"/>
    <cellStyle name="Normal 4 11 2 3 3" xfId="7354" xr:uid="{00000000-0005-0000-0000-0000F3670000}"/>
    <cellStyle name="Normal 4 11 2 3 3 2" xfId="27308" xr:uid="{00000000-0005-0000-0000-0000F4670000}"/>
    <cellStyle name="Normal 4 11 2 3 3 2 2" xfId="47258" xr:uid="{00000000-0005-0000-0000-0000F5670000}"/>
    <cellStyle name="Normal 4 11 2 3 3 3" xfId="18758" xr:uid="{00000000-0005-0000-0000-0000F6670000}"/>
    <cellStyle name="Normal 4 11 2 3 3 4" xfId="38708" xr:uid="{00000000-0005-0000-0000-0000F7670000}"/>
    <cellStyle name="Normal 4 11 2 3 4" xfId="10206" xr:uid="{00000000-0005-0000-0000-0000F8670000}"/>
    <cellStyle name="Normal 4 11 2 3 4 2" xfId="30158" xr:uid="{00000000-0005-0000-0000-0000F9670000}"/>
    <cellStyle name="Normal 4 11 2 3 4 2 2" xfId="50108" xr:uid="{00000000-0005-0000-0000-0000FA670000}"/>
    <cellStyle name="Normal 4 11 2 3 4 3" xfId="21608" xr:uid="{00000000-0005-0000-0000-0000FB670000}"/>
    <cellStyle name="Normal 4 11 2 3 4 4" xfId="41558" xr:uid="{00000000-0005-0000-0000-0000FC670000}"/>
    <cellStyle name="Normal 4 11 2 3 5" xfId="15906" xr:uid="{00000000-0005-0000-0000-0000FD670000}"/>
    <cellStyle name="Normal 4 11 2 3 5 2" xfId="35858" xr:uid="{00000000-0005-0000-0000-0000FE670000}"/>
    <cellStyle name="Normal 4 11 2 3 6" xfId="24458" xr:uid="{00000000-0005-0000-0000-0000FF670000}"/>
    <cellStyle name="Normal 4 11 2 3 6 2" xfId="44408" xr:uid="{00000000-0005-0000-0000-000000680000}"/>
    <cellStyle name="Normal 4 11 2 3 7" xfId="13056" xr:uid="{00000000-0005-0000-0000-000001680000}"/>
    <cellStyle name="Normal 4 11 2 3 8" xfId="33008" xr:uid="{00000000-0005-0000-0000-000002680000}"/>
    <cellStyle name="Normal 4 11 2 4" xfId="3123" xr:uid="{00000000-0005-0000-0000-000003680000}"/>
    <cellStyle name="Normal 4 11 2 4 2" xfId="7356" xr:uid="{00000000-0005-0000-0000-000004680000}"/>
    <cellStyle name="Normal 4 11 2 4 2 2" xfId="27310" xr:uid="{00000000-0005-0000-0000-000005680000}"/>
    <cellStyle name="Normal 4 11 2 4 2 2 2" xfId="47260" xr:uid="{00000000-0005-0000-0000-000006680000}"/>
    <cellStyle name="Normal 4 11 2 4 2 3" xfId="18760" xr:uid="{00000000-0005-0000-0000-000007680000}"/>
    <cellStyle name="Normal 4 11 2 4 2 4" xfId="38710" xr:uid="{00000000-0005-0000-0000-000008680000}"/>
    <cellStyle name="Normal 4 11 2 4 3" xfId="10208" xr:uid="{00000000-0005-0000-0000-000009680000}"/>
    <cellStyle name="Normal 4 11 2 4 3 2" xfId="30160" xr:uid="{00000000-0005-0000-0000-00000A680000}"/>
    <cellStyle name="Normal 4 11 2 4 3 2 2" xfId="50110" xr:uid="{00000000-0005-0000-0000-00000B680000}"/>
    <cellStyle name="Normal 4 11 2 4 3 3" xfId="21610" xr:uid="{00000000-0005-0000-0000-00000C680000}"/>
    <cellStyle name="Normal 4 11 2 4 3 4" xfId="41560" xr:uid="{00000000-0005-0000-0000-00000D680000}"/>
    <cellStyle name="Normal 4 11 2 4 4" xfId="15908" xr:uid="{00000000-0005-0000-0000-00000E680000}"/>
    <cellStyle name="Normal 4 11 2 4 4 2" xfId="35860" xr:uid="{00000000-0005-0000-0000-00000F680000}"/>
    <cellStyle name="Normal 4 11 2 4 5" xfId="24460" xr:uid="{00000000-0005-0000-0000-000010680000}"/>
    <cellStyle name="Normal 4 11 2 4 5 2" xfId="44410" xr:uid="{00000000-0005-0000-0000-000011680000}"/>
    <cellStyle name="Normal 4 11 2 4 6" xfId="13058" xr:uid="{00000000-0005-0000-0000-000012680000}"/>
    <cellStyle name="Normal 4 11 2 4 7" xfId="33010" xr:uid="{00000000-0005-0000-0000-000013680000}"/>
    <cellStyle name="Normal 4 11 2 5" xfId="7351" xr:uid="{00000000-0005-0000-0000-000014680000}"/>
    <cellStyle name="Normal 4 11 2 5 2" xfId="27305" xr:uid="{00000000-0005-0000-0000-000015680000}"/>
    <cellStyle name="Normal 4 11 2 5 2 2" xfId="47255" xr:uid="{00000000-0005-0000-0000-000016680000}"/>
    <cellStyle name="Normal 4 11 2 5 3" xfId="18755" xr:uid="{00000000-0005-0000-0000-000017680000}"/>
    <cellStyle name="Normal 4 11 2 5 4" xfId="38705" xr:uid="{00000000-0005-0000-0000-000018680000}"/>
    <cellStyle name="Normal 4 11 2 6" xfId="10203" xr:uid="{00000000-0005-0000-0000-000019680000}"/>
    <cellStyle name="Normal 4 11 2 6 2" xfId="30155" xr:uid="{00000000-0005-0000-0000-00001A680000}"/>
    <cellStyle name="Normal 4 11 2 6 2 2" xfId="50105" xr:uid="{00000000-0005-0000-0000-00001B680000}"/>
    <cellStyle name="Normal 4 11 2 6 3" xfId="21605" xr:uid="{00000000-0005-0000-0000-00001C680000}"/>
    <cellStyle name="Normal 4 11 2 6 4" xfId="41555" xr:uid="{00000000-0005-0000-0000-00001D680000}"/>
    <cellStyle name="Normal 4 11 2 7" xfId="15903" xr:uid="{00000000-0005-0000-0000-00001E680000}"/>
    <cellStyle name="Normal 4 11 2 7 2" xfId="35855" xr:uid="{00000000-0005-0000-0000-00001F680000}"/>
    <cellStyle name="Normal 4 11 2 8" xfId="24455" xr:uid="{00000000-0005-0000-0000-000020680000}"/>
    <cellStyle name="Normal 4 11 2 8 2" xfId="44405" xr:uid="{00000000-0005-0000-0000-000021680000}"/>
    <cellStyle name="Normal 4 11 2 9" xfId="13053" xr:uid="{00000000-0005-0000-0000-000022680000}"/>
    <cellStyle name="Normal 4 11 3" xfId="3124" xr:uid="{00000000-0005-0000-0000-000023680000}"/>
    <cellStyle name="Normal 4 11 3 2" xfId="3125" xr:uid="{00000000-0005-0000-0000-000024680000}"/>
    <cellStyle name="Normal 4 11 3 2 2" xfId="7358" xr:uid="{00000000-0005-0000-0000-000025680000}"/>
    <cellStyle name="Normal 4 11 3 2 2 2" xfId="27312" xr:uid="{00000000-0005-0000-0000-000026680000}"/>
    <cellStyle name="Normal 4 11 3 2 2 2 2" xfId="47262" xr:uid="{00000000-0005-0000-0000-000027680000}"/>
    <cellStyle name="Normal 4 11 3 2 2 3" xfId="18762" xr:uid="{00000000-0005-0000-0000-000028680000}"/>
    <cellStyle name="Normal 4 11 3 2 2 4" xfId="38712" xr:uid="{00000000-0005-0000-0000-000029680000}"/>
    <cellStyle name="Normal 4 11 3 2 3" xfId="10210" xr:uid="{00000000-0005-0000-0000-00002A680000}"/>
    <cellStyle name="Normal 4 11 3 2 3 2" xfId="30162" xr:uid="{00000000-0005-0000-0000-00002B680000}"/>
    <cellStyle name="Normal 4 11 3 2 3 2 2" xfId="50112" xr:uid="{00000000-0005-0000-0000-00002C680000}"/>
    <cellStyle name="Normal 4 11 3 2 3 3" xfId="21612" xr:uid="{00000000-0005-0000-0000-00002D680000}"/>
    <cellStyle name="Normal 4 11 3 2 3 4" xfId="41562" xr:uid="{00000000-0005-0000-0000-00002E680000}"/>
    <cellStyle name="Normal 4 11 3 2 4" xfId="15910" xr:uid="{00000000-0005-0000-0000-00002F680000}"/>
    <cellStyle name="Normal 4 11 3 2 4 2" xfId="35862" xr:uid="{00000000-0005-0000-0000-000030680000}"/>
    <cellStyle name="Normal 4 11 3 2 5" xfId="24462" xr:uid="{00000000-0005-0000-0000-000031680000}"/>
    <cellStyle name="Normal 4 11 3 2 5 2" xfId="44412" xr:uid="{00000000-0005-0000-0000-000032680000}"/>
    <cellStyle name="Normal 4 11 3 2 6" xfId="13060" xr:uid="{00000000-0005-0000-0000-000033680000}"/>
    <cellStyle name="Normal 4 11 3 2 7" xfId="33012" xr:uid="{00000000-0005-0000-0000-000034680000}"/>
    <cellStyle name="Normal 4 11 3 3" xfId="7357" xr:uid="{00000000-0005-0000-0000-000035680000}"/>
    <cellStyle name="Normal 4 11 3 3 2" xfId="27311" xr:uid="{00000000-0005-0000-0000-000036680000}"/>
    <cellStyle name="Normal 4 11 3 3 2 2" xfId="47261" xr:uid="{00000000-0005-0000-0000-000037680000}"/>
    <cellStyle name="Normal 4 11 3 3 3" xfId="18761" xr:uid="{00000000-0005-0000-0000-000038680000}"/>
    <cellStyle name="Normal 4 11 3 3 4" xfId="38711" xr:uid="{00000000-0005-0000-0000-000039680000}"/>
    <cellStyle name="Normal 4 11 3 4" xfId="10209" xr:uid="{00000000-0005-0000-0000-00003A680000}"/>
    <cellStyle name="Normal 4 11 3 4 2" xfId="30161" xr:uid="{00000000-0005-0000-0000-00003B680000}"/>
    <cellStyle name="Normal 4 11 3 4 2 2" xfId="50111" xr:uid="{00000000-0005-0000-0000-00003C680000}"/>
    <cellStyle name="Normal 4 11 3 4 3" xfId="21611" xr:uid="{00000000-0005-0000-0000-00003D680000}"/>
    <cellStyle name="Normal 4 11 3 4 4" xfId="41561" xr:uid="{00000000-0005-0000-0000-00003E680000}"/>
    <cellStyle name="Normal 4 11 3 5" xfId="15909" xr:uid="{00000000-0005-0000-0000-00003F680000}"/>
    <cellStyle name="Normal 4 11 3 5 2" xfId="35861" xr:uid="{00000000-0005-0000-0000-000040680000}"/>
    <cellStyle name="Normal 4 11 3 6" xfId="24461" xr:uid="{00000000-0005-0000-0000-000041680000}"/>
    <cellStyle name="Normal 4 11 3 6 2" xfId="44411" xr:uid="{00000000-0005-0000-0000-000042680000}"/>
    <cellStyle name="Normal 4 11 3 7" xfId="13059" xr:uid="{00000000-0005-0000-0000-000043680000}"/>
    <cellStyle name="Normal 4 11 3 8" xfId="33011" xr:uid="{00000000-0005-0000-0000-000044680000}"/>
    <cellStyle name="Normal 4 11 4" xfId="3126" xr:uid="{00000000-0005-0000-0000-000045680000}"/>
    <cellStyle name="Normal 4 11 4 2" xfId="3127" xr:uid="{00000000-0005-0000-0000-000046680000}"/>
    <cellStyle name="Normal 4 11 4 2 2" xfId="7360" xr:uid="{00000000-0005-0000-0000-000047680000}"/>
    <cellStyle name="Normal 4 11 4 2 2 2" xfId="27314" xr:uid="{00000000-0005-0000-0000-000048680000}"/>
    <cellStyle name="Normal 4 11 4 2 2 2 2" xfId="47264" xr:uid="{00000000-0005-0000-0000-000049680000}"/>
    <cellStyle name="Normal 4 11 4 2 2 3" xfId="18764" xr:uid="{00000000-0005-0000-0000-00004A680000}"/>
    <cellStyle name="Normal 4 11 4 2 2 4" xfId="38714" xr:uid="{00000000-0005-0000-0000-00004B680000}"/>
    <cellStyle name="Normal 4 11 4 2 3" xfId="10212" xr:uid="{00000000-0005-0000-0000-00004C680000}"/>
    <cellStyle name="Normal 4 11 4 2 3 2" xfId="30164" xr:uid="{00000000-0005-0000-0000-00004D680000}"/>
    <cellStyle name="Normal 4 11 4 2 3 2 2" xfId="50114" xr:uid="{00000000-0005-0000-0000-00004E680000}"/>
    <cellStyle name="Normal 4 11 4 2 3 3" xfId="21614" xr:uid="{00000000-0005-0000-0000-00004F680000}"/>
    <cellStyle name="Normal 4 11 4 2 3 4" xfId="41564" xr:uid="{00000000-0005-0000-0000-000050680000}"/>
    <cellStyle name="Normal 4 11 4 2 4" xfId="15912" xr:uid="{00000000-0005-0000-0000-000051680000}"/>
    <cellStyle name="Normal 4 11 4 2 4 2" xfId="35864" xr:uid="{00000000-0005-0000-0000-000052680000}"/>
    <cellStyle name="Normal 4 11 4 2 5" xfId="24464" xr:uid="{00000000-0005-0000-0000-000053680000}"/>
    <cellStyle name="Normal 4 11 4 2 5 2" xfId="44414" xr:uid="{00000000-0005-0000-0000-000054680000}"/>
    <cellStyle name="Normal 4 11 4 2 6" xfId="13062" xr:uid="{00000000-0005-0000-0000-000055680000}"/>
    <cellStyle name="Normal 4 11 4 2 7" xfId="33014" xr:uid="{00000000-0005-0000-0000-000056680000}"/>
    <cellStyle name="Normal 4 11 4 3" xfId="7359" xr:uid="{00000000-0005-0000-0000-000057680000}"/>
    <cellStyle name="Normal 4 11 4 3 2" xfId="27313" xr:uid="{00000000-0005-0000-0000-000058680000}"/>
    <cellStyle name="Normal 4 11 4 3 2 2" xfId="47263" xr:uid="{00000000-0005-0000-0000-000059680000}"/>
    <cellStyle name="Normal 4 11 4 3 3" xfId="18763" xr:uid="{00000000-0005-0000-0000-00005A680000}"/>
    <cellStyle name="Normal 4 11 4 3 4" xfId="38713" xr:uid="{00000000-0005-0000-0000-00005B680000}"/>
    <cellStyle name="Normal 4 11 4 4" xfId="10211" xr:uid="{00000000-0005-0000-0000-00005C680000}"/>
    <cellStyle name="Normal 4 11 4 4 2" xfId="30163" xr:uid="{00000000-0005-0000-0000-00005D680000}"/>
    <cellStyle name="Normal 4 11 4 4 2 2" xfId="50113" xr:uid="{00000000-0005-0000-0000-00005E680000}"/>
    <cellStyle name="Normal 4 11 4 4 3" xfId="21613" xr:uid="{00000000-0005-0000-0000-00005F680000}"/>
    <cellStyle name="Normal 4 11 4 4 4" xfId="41563" xr:uid="{00000000-0005-0000-0000-000060680000}"/>
    <cellStyle name="Normal 4 11 4 5" xfId="15911" xr:uid="{00000000-0005-0000-0000-000061680000}"/>
    <cellStyle name="Normal 4 11 4 5 2" xfId="35863" xr:uid="{00000000-0005-0000-0000-000062680000}"/>
    <cellStyle name="Normal 4 11 4 6" xfId="24463" xr:uid="{00000000-0005-0000-0000-000063680000}"/>
    <cellStyle name="Normal 4 11 4 6 2" xfId="44413" xr:uid="{00000000-0005-0000-0000-000064680000}"/>
    <cellStyle name="Normal 4 11 4 7" xfId="13061" xr:uid="{00000000-0005-0000-0000-000065680000}"/>
    <cellStyle name="Normal 4 11 4 8" xfId="33013" xr:uid="{00000000-0005-0000-0000-000066680000}"/>
    <cellStyle name="Normal 4 11 5" xfId="3128" xr:uid="{00000000-0005-0000-0000-000067680000}"/>
    <cellStyle name="Normal 4 11 5 2" xfId="7361" xr:uid="{00000000-0005-0000-0000-000068680000}"/>
    <cellStyle name="Normal 4 11 5 2 2" xfId="27315" xr:uid="{00000000-0005-0000-0000-000069680000}"/>
    <cellStyle name="Normal 4 11 5 2 2 2" xfId="47265" xr:uid="{00000000-0005-0000-0000-00006A680000}"/>
    <cellStyle name="Normal 4 11 5 2 3" xfId="18765" xr:uid="{00000000-0005-0000-0000-00006B680000}"/>
    <cellStyle name="Normal 4 11 5 2 4" xfId="38715" xr:uid="{00000000-0005-0000-0000-00006C680000}"/>
    <cellStyle name="Normal 4 11 5 3" xfId="10213" xr:uid="{00000000-0005-0000-0000-00006D680000}"/>
    <cellStyle name="Normal 4 11 5 3 2" xfId="30165" xr:uid="{00000000-0005-0000-0000-00006E680000}"/>
    <cellStyle name="Normal 4 11 5 3 2 2" xfId="50115" xr:uid="{00000000-0005-0000-0000-00006F680000}"/>
    <cellStyle name="Normal 4 11 5 3 3" xfId="21615" xr:uid="{00000000-0005-0000-0000-000070680000}"/>
    <cellStyle name="Normal 4 11 5 3 4" xfId="41565" xr:uid="{00000000-0005-0000-0000-000071680000}"/>
    <cellStyle name="Normal 4 11 5 4" xfId="15913" xr:uid="{00000000-0005-0000-0000-000072680000}"/>
    <cellStyle name="Normal 4 11 5 4 2" xfId="35865" xr:uid="{00000000-0005-0000-0000-000073680000}"/>
    <cellStyle name="Normal 4 11 5 5" xfId="24465" xr:uid="{00000000-0005-0000-0000-000074680000}"/>
    <cellStyle name="Normal 4 11 5 5 2" xfId="44415" xr:uid="{00000000-0005-0000-0000-000075680000}"/>
    <cellStyle name="Normal 4 11 5 6" xfId="13063" xr:uid="{00000000-0005-0000-0000-000076680000}"/>
    <cellStyle name="Normal 4 11 5 7" xfId="33015" xr:uid="{00000000-0005-0000-0000-000077680000}"/>
    <cellStyle name="Normal 4 11 6" xfId="7350" xr:uid="{00000000-0005-0000-0000-000078680000}"/>
    <cellStyle name="Normal 4 11 6 2" xfId="27304" xr:uid="{00000000-0005-0000-0000-000079680000}"/>
    <cellStyle name="Normal 4 11 6 2 2" xfId="47254" xr:uid="{00000000-0005-0000-0000-00007A680000}"/>
    <cellStyle name="Normal 4 11 6 3" xfId="18754" xr:uid="{00000000-0005-0000-0000-00007B680000}"/>
    <cellStyle name="Normal 4 11 6 4" xfId="38704" xr:uid="{00000000-0005-0000-0000-00007C680000}"/>
    <cellStyle name="Normal 4 11 7" xfId="10202" xr:uid="{00000000-0005-0000-0000-00007D680000}"/>
    <cellStyle name="Normal 4 11 7 2" xfId="30154" xr:uid="{00000000-0005-0000-0000-00007E680000}"/>
    <cellStyle name="Normal 4 11 7 2 2" xfId="50104" xr:uid="{00000000-0005-0000-0000-00007F680000}"/>
    <cellStyle name="Normal 4 11 7 3" xfId="21604" xr:uid="{00000000-0005-0000-0000-000080680000}"/>
    <cellStyle name="Normal 4 11 7 4" xfId="41554" xr:uid="{00000000-0005-0000-0000-000081680000}"/>
    <cellStyle name="Normal 4 11 8" xfId="15902" xr:uid="{00000000-0005-0000-0000-000082680000}"/>
    <cellStyle name="Normal 4 11 8 2" xfId="35854" xr:uid="{00000000-0005-0000-0000-000083680000}"/>
    <cellStyle name="Normal 4 11 9" xfId="24454" xr:uid="{00000000-0005-0000-0000-000084680000}"/>
    <cellStyle name="Normal 4 11 9 2" xfId="44404" xr:uid="{00000000-0005-0000-0000-000085680000}"/>
    <cellStyle name="Normal 4 12" xfId="3129" xr:uid="{00000000-0005-0000-0000-000086680000}"/>
    <cellStyle name="Normal 4 12 10" xfId="13064" xr:uid="{00000000-0005-0000-0000-000087680000}"/>
    <cellStyle name="Normal 4 12 11" xfId="33016" xr:uid="{00000000-0005-0000-0000-000088680000}"/>
    <cellStyle name="Normal 4 12 2" xfId="3130" xr:uid="{00000000-0005-0000-0000-000089680000}"/>
    <cellStyle name="Normal 4 12 2 10" xfId="33017" xr:uid="{00000000-0005-0000-0000-00008A680000}"/>
    <cellStyle name="Normal 4 12 2 2" xfId="3131" xr:uid="{00000000-0005-0000-0000-00008B680000}"/>
    <cellStyle name="Normal 4 12 2 2 2" xfId="3132" xr:uid="{00000000-0005-0000-0000-00008C680000}"/>
    <cellStyle name="Normal 4 12 2 2 2 2" xfId="7365" xr:uid="{00000000-0005-0000-0000-00008D680000}"/>
    <cellStyle name="Normal 4 12 2 2 2 2 2" xfId="27319" xr:uid="{00000000-0005-0000-0000-00008E680000}"/>
    <cellStyle name="Normal 4 12 2 2 2 2 2 2" xfId="47269" xr:uid="{00000000-0005-0000-0000-00008F680000}"/>
    <cellStyle name="Normal 4 12 2 2 2 2 3" xfId="18769" xr:uid="{00000000-0005-0000-0000-000090680000}"/>
    <cellStyle name="Normal 4 12 2 2 2 2 4" xfId="38719" xr:uid="{00000000-0005-0000-0000-000091680000}"/>
    <cellStyle name="Normal 4 12 2 2 2 3" xfId="10217" xr:uid="{00000000-0005-0000-0000-000092680000}"/>
    <cellStyle name="Normal 4 12 2 2 2 3 2" xfId="30169" xr:uid="{00000000-0005-0000-0000-000093680000}"/>
    <cellStyle name="Normal 4 12 2 2 2 3 2 2" xfId="50119" xr:uid="{00000000-0005-0000-0000-000094680000}"/>
    <cellStyle name="Normal 4 12 2 2 2 3 3" xfId="21619" xr:uid="{00000000-0005-0000-0000-000095680000}"/>
    <cellStyle name="Normal 4 12 2 2 2 3 4" xfId="41569" xr:uid="{00000000-0005-0000-0000-000096680000}"/>
    <cellStyle name="Normal 4 12 2 2 2 4" xfId="15917" xr:uid="{00000000-0005-0000-0000-000097680000}"/>
    <cellStyle name="Normal 4 12 2 2 2 4 2" xfId="35869" xr:uid="{00000000-0005-0000-0000-000098680000}"/>
    <cellStyle name="Normal 4 12 2 2 2 5" xfId="24469" xr:uid="{00000000-0005-0000-0000-000099680000}"/>
    <cellStyle name="Normal 4 12 2 2 2 5 2" xfId="44419" xr:uid="{00000000-0005-0000-0000-00009A680000}"/>
    <cellStyle name="Normal 4 12 2 2 2 6" xfId="13067" xr:uid="{00000000-0005-0000-0000-00009B680000}"/>
    <cellStyle name="Normal 4 12 2 2 2 7" xfId="33019" xr:uid="{00000000-0005-0000-0000-00009C680000}"/>
    <cellStyle name="Normal 4 12 2 2 3" xfId="7364" xr:uid="{00000000-0005-0000-0000-00009D680000}"/>
    <cellStyle name="Normal 4 12 2 2 3 2" xfId="27318" xr:uid="{00000000-0005-0000-0000-00009E680000}"/>
    <cellStyle name="Normal 4 12 2 2 3 2 2" xfId="47268" xr:uid="{00000000-0005-0000-0000-00009F680000}"/>
    <cellStyle name="Normal 4 12 2 2 3 3" xfId="18768" xr:uid="{00000000-0005-0000-0000-0000A0680000}"/>
    <cellStyle name="Normal 4 12 2 2 3 4" xfId="38718" xr:uid="{00000000-0005-0000-0000-0000A1680000}"/>
    <cellStyle name="Normal 4 12 2 2 4" xfId="10216" xr:uid="{00000000-0005-0000-0000-0000A2680000}"/>
    <cellStyle name="Normal 4 12 2 2 4 2" xfId="30168" xr:uid="{00000000-0005-0000-0000-0000A3680000}"/>
    <cellStyle name="Normal 4 12 2 2 4 2 2" xfId="50118" xr:uid="{00000000-0005-0000-0000-0000A4680000}"/>
    <cellStyle name="Normal 4 12 2 2 4 3" xfId="21618" xr:uid="{00000000-0005-0000-0000-0000A5680000}"/>
    <cellStyle name="Normal 4 12 2 2 4 4" xfId="41568" xr:uid="{00000000-0005-0000-0000-0000A6680000}"/>
    <cellStyle name="Normal 4 12 2 2 5" xfId="15916" xr:uid="{00000000-0005-0000-0000-0000A7680000}"/>
    <cellStyle name="Normal 4 12 2 2 5 2" xfId="35868" xr:uid="{00000000-0005-0000-0000-0000A8680000}"/>
    <cellStyle name="Normal 4 12 2 2 6" xfId="24468" xr:uid="{00000000-0005-0000-0000-0000A9680000}"/>
    <cellStyle name="Normal 4 12 2 2 6 2" xfId="44418" xr:uid="{00000000-0005-0000-0000-0000AA680000}"/>
    <cellStyle name="Normal 4 12 2 2 7" xfId="13066" xr:uid="{00000000-0005-0000-0000-0000AB680000}"/>
    <cellStyle name="Normal 4 12 2 2 8" xfId="33018" xr:uid="{00000000-0005-0000-0000-0000AC680000}"/>
    <cellStyle name="Normal 4 12 2 3" xfId="3133" xr:uid="{00000000-0005-0000-0000-0000AD680000}"/>
    <cellStyle name="Normal 4 12 2 3 2" xfId="3134" xr:uid="{00000000-0005-0000-0000-0000AE680000}"/>
    <cellStyle name="Normal 4 12 2 3 2 2" xfId="7367" xr:uid="{00000000-0005-0000-0000-0000AF680000}"/>
    <cellStyle name="Normal 4 12 2 3 2 2 2" xfId="27321" xr:uid="{00000000-0005-0000-0000-0000B0680000}"/>
    <cellStyle name="Normal 4 12 2 3 2 2 2 2" xfId="47271" xr:uid="{00000000-0005-0000-0000-0000B1680000}"/>
    <cellStyle name="Normal 4 12 2 3 2 2 3" xfId="18771" xr:uid="{00000000-0005-0000-0000-0000B2680000}"/>
    <cellStyle name="Normal 4 12 2 3 2 2 4" xfId="38721" xr:uid="{00000000-0005-0000-0000-0000B3680000}"/>
    <cellStyle name="Normal 4 12 2 3 2 3" xfId="10219" xr:uid="{00000000-0005-0000-0000-0000B4680000}"/>
    <cellStyle name="Normal 4 12 2 3 2 3 2" xfId="30171" xr:uid="{00000000-0005-0000-0000-0000B5680000}"/>
    <cellStyle name="Normal 4 12 2 3 2 3 2 2" xfId="50121" xr:uid="{00000000-0005-0000-0000-0000B6680000}"/>
    <cellStyle name="Normal 4 12 2 3 2 3 3" xfId="21621" xr:uid="{00000000-0005-0000-0000-0000B7680000}"/>
    <cellStyle name="Normal 4 12 2 3 2 3 4" xfId="41571" xr:uid="{00000000-0005-0000-0000-0000B8680000}"/>
    <cellStyle name="Normal 4 12 2 3 2 4" xfId="15919" xr:uid="{00000000-0005-0000-0000-0000B9680000}"/>
    <cellStyle name="Normal 4 12 2 3 2 4 2" xfId="35871" xr:uid="{00000000-0005-0000-0000-0000BA680000}"/>
    <cellStyle name="Normal 4 12 2 3 2 5" xfId="24471" xr:uid="{00000000-0005-0000-0000-0000BB680000}"/>
    <cellStyle name="Normal 4 12 2 3 2 5 2" xfId="44421" xr:uid="{00000000-0005-0000-0000-0000BC680000}"/>
    <cellStyle name="Normal 4 12 2 3 2 6" xfId="13069" xr:uid="{00000000-0005-0000-0000-0000BD680000}"/>
    <cellStyle name="Normal 4 12 2 3 2 7" xfId="33021" xr:uid="{00000000-0005-0000-0000-0000BE680000}"/>
    <cellStyle name="Normal 4 12 2 3 3" xfId="7366" xr:uid="{00000000-0005-0000-0000-0000BF680000}"/>
    <cellStyle name="Normal 4 12 2 3 3 2" xfId="27320" xr:uid="{00000000-0005-0000-0000-0000C0680000}"/>
    <cellStyle name="Normal 4 12 2 3 3 2 2" xfId="47270" xr:uid="{00000000-0005-0000-0000-0000C1680000}"/>
    <cellStyle name="Normal 4 12 2 3 3 3" xfId="18770" xr:uid="{00000000-0005-0000-0000-0000C2680000}"/>
    <cellStyle name="Normal 4 12 2 3 3 4" xfId="38720" xr:uid="{00000000-0005-0000-0000-0000C3680000}"/>
    <cellStyle name="Normal 4 12 2 3 4" xfId="10218" xr:uid="{00000000-0005-0000-0000-0000C4680000}"/>
    <cellStyle name="Normal 4 12 2 3 4 2" xfId="30170" xr:uid="{00000000-0005-0000-0000-0000C5680000}"/>
    <cellStyle name="Normal 4 12 2 3 4 2 2" xfId="50120" xr:uid="{00000000-0005-0000-0000-0000C6680000}"/>
    <cellStyle name="Normal 4 12 2 3 4 3" xfId="21620" xr:uid="{00000000-0005-0000-0000-0000C7680000}"/>
    <cellStyle name="Normal 4 12 2 3 4 4" xfId="41570" xr:uid="{00000000-0005-0000-0000-0000C8680000}"/>
    <cellStyle name="Normal 4 12 2 3 5" xfId="15918" xr:uid="{00000000-0005-0000-0000-0000C9680000}"/>
    <cellStyle name="Normal 4 12 2 3 5 2" xfId="35870" xr:uid="{00000000-0005-0000-0000-0000CA680000}"/>
    <cellStyle name="Normal 4 12 2 3 6" xfId="24470" xr:uid="{00000000-0005-0000-0000-0000CB680000}"/>
    <cellStyle name="Normal 4 12 2 3 6 2" xfId="44420" xr:uid="{00000000-0005-0000-0000-0000CC680000}"/>
    <cellStyle name="Normal 4 12 2 3 7" xfId="13068" xr:uid="{00000000-0005-0000-0000-0000CD680000}"/>
    <cellStyle name="Normal 4 12 2 3 8" xfId="33020" xr:uid="{00000000-0005-0000-0000-0000CE680000}"/>
    <cellStyle name="Normal 4 12 2 4" xfId="3135" xr:uid="{00000000-0005-0000-0000-0000CF680000}"/>
    <cellStyle name="Normal 4 12 2 4 2" xfId="7368" xr:uid="{00000000-0005-0000-0000-0000D0680000}"/>
    <cellStyle name="Normal 4 12 2 4 2 2" xfId="27322" xr:uid="{00000000-0005-0000-0000-0000D1680000}"/>
    <cellStyle name="Normal 4 12 2 4 2 2 2" xfId="47272" xr:uid="{00000000-0005-0000-0000-0000D2680000}"/>
    <cellStyle name="Normal 4 12 2 4 2 3" xfId="18772" xr:uid="{00000000-0005-0000-0000-0000D3680000}"/>
    <cellStyle name="Normal 4 12 2 4 2 4" xfId="38722" xr:uid="{00000000-0005-0000-0000-0000D4680000}"/>
    <cellStyle name="Normal 4 12 2 4 3" xfId="10220" xr:uid="{00000000-0005-0000-0000-0000D5680000}"/>
    <cellStyle name="Normal 4 12 2 4 3 2" xfId="30172" xr:uid="{00000000-0005-0000-0000-0000D6680000}"/>
    <cellStyle name="Normal 4 12 2 4 3 2 2" xfId="50122" xr:uid="{00000000-0005-0000-0000-0000D7680000}"/>
    <cellStyle name="Normal 4 12 2 4 3 3" xfId="21622" xr:uid="{00000000-0005-0000-0000-0000D8680000}"/>
    <cellStyle name="Normal 4 12 2 4 3 4" xfId="41572" xr:uid="{00000000-0005-0000-0000-0000D9680000}"/>
    <cellStyle name="Normal 4 12 2 4 4" xfId="15920" xr:uid="{00000000-0005-0000-0000-0000DA680000}"/>
    <cellStyle name="Normal 4 12 2 4 4 2" xfId="35872" xr:uid="{00000000-0005-0000-0000-0000DB680000}"/>
    <cellStyle name="Normal 4 12 2 4 5" xfId="24472" xr:uid="{00000000-0005-0000-0000-0000DC680000}"/>
    <cellStyle name="Normal 4 12 2 4 5 2" xfId="44422" xr:uid="{00000000-0005-0000-0000-0000DD680000}"/>
    <cellStyle name="Normal 4 12 2 4 6" xfId="13070" xr:uid="{00000000-0005-0000-0000-0000DE680000}"/>
    <cellStyle name="Normal 4 12 2 4 7" xfId="33022" xr:uid="{00000000-0005-0000-0000-0000DF680000}"/>
    <cellStyle name="Normal 4 12 2 5" xfId="7363" xr:uid="{00000000-0005-0000-0000-0000E0680000}"/>
    <cellStyle name="Normal 4 12 2 5 2" xfId="27317" xr:uid="{00000000-0005-0000-0000-0000E1680000}"/>
    <cellStyle name="Normal 4 12 2 5 2 2" xfId="47267" xr:uid="{00000000-0005-0000-0000-0000E2680000}"/>
    <cellStyle name="Normal 4 12 2 5 3" xfId="18767" xr:uid="{00000000-0005-0000-0000-0000E3680000}"/>
    <cellStyle name="Normal 4 12 2 5 4" xfId="38717" xr:uid="{00000000-0005-0000-0000-0000E4680000}"/>
    <cellStyle name="Normal 4 12 2 6" xfId="10215" xr:uid="{00000000-0005-0000-0000-0000E5680000}"/>
    <cellStyle name="Normal 4 12 2 6 2" xfId="30167" xr:uid="{00000000-0005-0000-0000-0000E6680000}"/>
    <cellStyle name="Normal 4 12 2 6 2 2" xfId="50117" xr:uid="{00000000-0005-0000-0000-0000E7680000}"/>
    <cellStyle name="Normal 4 12 2 6 3" xfId="21617" xr:uid="{00000000-0005-0000-0000-0000E8680000}"/>
    <cellStyle name="Normal 4 12 2 6 4" xfId="41567" xr:uid="{00000000-0005-0000-0000-0000E9680000}"/>
    <cellStyle name="Normal 4 12 2 7" xfId="15915" xr:uid="{00000000-0005-0000-0000-0000EA680000}"/>
    <cellStyle name="Normal 4 12 2 7 2" xfId="35867" xr:uid="{00000000-0005-0000-0000-0000EB680000}"/>
    <cellStyle name="Normal 4 12 2 8" xfId="24467" xr:uid="{00000000-0005-0000-0000-0000EC680000}"/>
    <cellStyle name="Normal 4 12 2 8 2" xfId="44417" xr:uid="{00000000-0005-0000-0000-0000ED680000}"/>
    <cellStyle name="Normal 4 12 2 9" xfId="13065" xr:uid="{00000000-0005-0000-0000-0000EE680000}"/>
    <cellStyle name="Normal 4 12 3" xfId="3136" xr:uid="{00000000-0005-0000-0000-0000EF680000}"/>
    <cellStyle name="Normal 4 12 3 2" xfId="3137" xr:uid="{00000000-0005-0000-0000-0000F0680000}"/>
    <cellStyle name="Normal 4 12 3 2 2" xfId="7370" xr:uid="{00000000-0005-0000-0000-0000F1680000}"/>
    <cellStyle name="Normal 4 12 3 2 2 2" xfId="27324" xr:uid="{00000000-0005-0000-0000-0000F2680000}"/>
    <cellStyle name="Normal 4 12 3 2 2 2 2" xfId="47274" xr:uid="{00000000-0005-0000-0000-0000F3680000}"/>
    <cellStyle name="Normal 4 12 3 2 2 3" xfId="18774" xr:uid="{00000000-0005-0000-0000-0000F4680000}"/>
    <cellStyle name="Normal 4 12 3 2 2 4" xfId="38724" xr:uid="{00000000-0005-0000-0000-0000F5680000}"/>
    <cellStyle name="Normal 4 12 3 2 3" xfId="10222" xr:uid="{00000000-0005-0000-0000-0000F6680000}"/>
    <cellStyle name="Normal 4 12 3 2 3 2" xfId="30174" xr:uid="{00000000-0005-0000-0000-0000F7680000}"/>
    <cellStyle name="Normal 4 12 3 2 3 2 2" xfId="50124" xr:uid="{00000000-0005-0000-0000-0000F8680000}"/>
    <cellStyle name="Normal 4 12 3 2 3 3" xfId="21624" xr:uid="{00000000-0005-0000-0000-0000F9680000}"/>
    <cellStyle name="Normal 4 12 3 2 3 4" xfId="41574" xr:uid="{00000000-0005-0000-0000-0000FA680000}"/>
    <cellStyle name="Normal 4 12 3 2 4" xfId="15922" xr:uid="{00000000-0005-0000-0000-0000FB680000}"/>
    <cellStyle name="Normal 4 12 3 2 4 2" xfId="35874" xr:uid="{00000000-0005-0000-0000-0000FC680000}"/>
    <cellStyle name="Normal 4 12 3 2 5" xfId="24474" xr:uid="{00000000-0005-0000-0000-0000FD680000}"/>
    <cellStyle name="Normal 4 12 3 2 5 2" xfId="44424" xr:uid="{00000000-0005-0000-0000-0000FE680000}"/>
    <cellStyle name="Normal 4 12 3 2 6" xfId="13072" xr:uid="{00000000-0005-0000-0000-0000FF680000}"/>
    <cellStyle name="Normal 4 12 3 2 7" xfId="33024" xr:uid="{00000000-0005-0000-0000-000000690000}"/>
    <cellStyle name="Normal 4 12 3 3" xfId="7369" xr:uid="{00000000-0005-0000-0000-000001690000}"/>
    <cellStyle name="Normal 4 12 3 3 2" xfId="27323" xr:uid="{00000000-0005-0000-0000-000002690000}"/>
    <cellStyle name="Normal 4 12 3 3 2 2" xfId="47273" xr:uid="{00000000-0005-0000-0000-000003690000}"/>
    <cellStyle name="Normal 4 12 3 3 3" xfId="18773" xr:uid="{00000000-0005-0000-0000-000004690000}"/>
    <cellStyle name="Normal 4 12 3 3 4" xfId="38723" xr:uid="{00000000-0005-0000-0000-000005690000}"/>
    <cellStyle name="Normal 4 12 3 4" xfId="10221" xr:uid="{00000000-0005-0000-0000-000006690000}"/>
    <cellStyle name="Normal 4 12 3 4 2" xfId="30173" xr:uid="{00000000-0005-0000-0000-000007690000}"/>
    <cellStyle name="Normal 4 12 3 4 2 2" xfId="50123" xr:uid="{00000000-0005-0000-0000-000008690000}"/>
    <cellStyle name="Normal 4 12 3 4 3" xfId="21623" xr:uid="{00000000-0005-0000-0000-000009690000}"/>
    <cellStyle name="Normal 4 12 3 4 4" xfId="41573" xr:uid="{00000000-0005-0000-0000-00000A690000}"/>
    <cellStyle name="Normal 4 12 3 5" xfId="15921" xr:uid="{00000000-0005-0000-0000-00000B690000}"/>
    <cellStyle name="Normal 4 12 3 5 2" xfId="35873" xr:uid="{00000000-0005-0000-0000-00000C690000}"/>
    <cellStyle name="Normal 4 12 3 6" xfId="24473" xr:uid="{00000000-0005-0000-0000-00000D690000}"/>
    <cellStyle name="Normal 4 12 3 6 2" xfId="44423" xr:uid="{00000000-0005-0000-0000-00000E690000}"/>
    <cellStyle name="Normal 4 12 3 7" xfId="13071" xr:uid="{00000000-0005-0000-0000-00000F690000}"/>
    <cellStyle name="Normal 4 12 3 8" xfId="33023" xr:uid="{00000000-0005-0000-0000-000010690000}"/>
    <cellStyle name="Normal 4 12 4" xfId="3138" xr:uid="{00000000-0005-0000-0000-000011690000}"/>
    <cellStyle name="Normal 4 12 4 2" xfId="3139" xr:uid="{00000000-0005-0000-0000-000012690000}"/>
    <cellStyle name="Normal 4 12 4 2 2" xfId="7372" xr:uid="{00000000-0005-0000-0000-000013690000}"/>
    <cellStyle name="Normal 4 12 4 2 2 2" xfId="27326" xr:uid="{00000000-0005-0000-0000-000014690000}"/>
    <cellStyle name="Normal 4 12 4 2 2 2 2" xfId="47276" xr:uid="{00000000-0005-0000-0000-000015690000}"/>
    <cellStyle name="Normal 4 12 4 2 2 3" xfId="18776" xr:uid="{00000000-0005-0000-0000-000016690000}"/>
    <cellStyle name="Normal 4 12 4 2 2 4" xfId="38726" xr:uid="{00000000-0005-0000-0000-000017690000}"/>
    <cellStyle name="Normal 4 12 4 2 3" xfId="10224" xr:uid="{00000000-0005-0000-0000-000018690000}"/>
    <cellStyle name="Normal 4 12 4 2 3 2" xfId="30176" xr:uid="{00000000-0005-0000-0000-000019690000}"/>
    <cellStyle name="Normal 4 12 4 2 3 2 2" xfId="50126" xr:uid="{00000000-0005-0000-0000-00001A690000}"/>
    <cellStyle name="Normal 4 12 4 2 3 3" xfId="21626" xr:uid="{00000000-0005-0000-0000-00001B690000}"/>
    <cellStyle name="Normal 4 12 4 2 3 4" xfId="41576" xr:uid="{00000000-0005-0000-0000-00001C690000}"/>
    <cellStyle name="Normal 4 12 4 2 4" xfId="15924" xr:uid="{00000000-0005-0000-0000-00001D690000}"/>
    <cellStyle name="Normal 4 12 4 2 4 2" xfId="35876" xr:uid="{00000000-0005-0000-0000-00001E690000}"/>
    <cellStyle name="Normal 4 12 4 2 5" xfId="24476" xr:uid="{00000000-0005-0000-0000-00001F690000}"/>
    <cellStyle name="Normal 4 12 4 2 5 2" xfId="44426" xr:uid="{00000000-0005-0000-0000-000020690000}"/>
    <cellStyle name="Normal 4 12 4 2 6" xfId="13074" xr:uid="{00000000-0005-0000-0000-000021690000}"/>
    <cellStyle name="Normal 4 12 4 2 7" xfId="33026" xr:uid="{00000000-0005-0000-0000-000022690000}"/>
    <cellStyle name="Normal 4 12 4 3" xfId="7371" xr:uid="{00000000-0005-0000-0000-000023690000}"/>
    <cellStyle name="Normal 4 12 4 3 2" xfId="27325" xr:uid="{00000000-0005-0000-0000-000024690000}"/>
    <cellStyle name="Normal 4 12 4 3 2 2" xfId="47275" xr:uid="{00000000-0005-0000-0000-000025690000}"/>
    <cellStyle name="Normal 4 12 4 3 3" xfId="18775" xr:uid="{00000000-0005-0000-0000-000026690000}"/>
    <cellStyle name="Normal 4 12 4 3 4" xfId="38725" xr:uid="{00000000-0005-0000-0000-000027690000}"/>
    <cellStyle name="Normal 4 12 4 4" xfId="10223" xr:uid="{00000000-0005-0000-0000-000028690000}"/>
    <cellStyle name="Normal 4 12 4 4 2" xfId="30175" xr:uid="{00000000-0005-0000-0000-000029690000}"/>
    <cellStyle name="Normal 4 12 4 4 2 2" xfId="50125" xr:uid="{00000000-0005-0000-0000-00002A690000}"/>
    <cellStyle name="Normal 4 12 4 4 3" xfId="21625" xr:uid="{00000000-0005-0000-0000-00002B690000}"/>
    <cellStyle name="Normal 4 12 4 4 4" xfId="41575" xr:uid="{00000000-0005-0000-0000-00002C690000}"/>
    <cellStyle name="Normal 4 12 4 5" xfId="15923" xr:uid="{00000000-0005-0000-0000-00002D690000}"/>
    <cellStyle name="Normal 4 12 4 5 2" xfId="35875" xr:uid="{00000000-0005-0000-0000-00002E690000}"/>
    <cellStyle name="Normal 4 12 4 6" xfId="24475" xr:uid="{00000000-0005-0000-0000-00002F690000}"/>
    <cellStyle name="Normal 4 12 4 6 2" xfId="44425" xr:uid="{00000000-0005-0000-0000-000030690000}"/>
    <cellStyle name="Normal 4 12 4 7" xfId="13073" xr:uid="{00000000-0005-0000-0000-000031690000}"/>
    <cellStyle name="Normal 4 12 4 8" xfId="33025" xr:uid="{00000000-0005-0000-0000-000032690000}"/>
    <cellStyle name="Normal 4 12 5" xfId="3140" xr:uid="{00000000-0005-0000-0000-000033690000}"/>
    <cellStyle name="Normal 4 12 5 2" xfId="7373" xr:uid="{00000000-0005-0000-0000-000034690000}"/>
    <cellStyle name="Normal 4 12 5 2 2" xfId="27327" xr:uid="{00000000-0005-0000-0000-000035690000}"/>
    <cellStyle name="Normal 4 12 5 2 2 2" xfId="47277" xr:uid="{00000000-0005-0000-0000-000036690000}"/>
    <cellStyle name="Normal 4 12 5 2 3" xfId="18777" xr:uid="{00000000-0005-0000-0000-000037690000}"/>
    <cellStyle name="Normal 4 12 5 2 4" xfId="38727" xr:uid="{00000000-0005-0000-0000-000038690000}"/>
    <cellStyle name="Normal 4 12 5 3" xfId="10225" xr:uid="{00000000-0005-0000-0000-000039690000}"/>
    <cellStyle name="Normal 4 12 5 3 2" xfId="30177" xr:uid="{00000000-0005-0000-0000-00003A690000}"/>
    <cellStyle name="Normal 4 12 5 3 2 2" xfId="50127" xr:uid="{00000000-0005-0000-0000-00003B690000}"/>
    <cellStyle name="Normal 4 12 5 3 3" xfId="21627" xr:uid="{00000000-0005-0000-0000-00003C690000}"/>
    <cellStyle name="Normal 4 12 5 3 4" xfId="41577" xr:uid="{00000000-0005-0000-0000-00003D690000}"/>
    <cellStyle name="Normal 4 12 5 4" xfId="15925" xr:uid="{00000000-0005-0000-0000-00003E690000}"/>
    <cellStyle name="Normal 4 12 5 4 2" xfId="35877" xr:uid="{00000000-0005-0000-0000-00003F690000}"/>
    <cellStyle name="Normal 4 12 5 5" xfId="24477" xr:uid="{00000000-0005-0000-0000-000040690000}"/>
    <cellStyle name="Normal 4 12 5 5 2" xfId="44427" xr:uid="{00000000-0005-0000-0000-000041690000}"/>
    <cellStyle name="Normal 4 12 5 6" xfId="13075" xr:uid="{00000000-0005-0000-0000-000042690000}"/>
    <cellStyle name="Normal 4 12 5 7" xfId="33027" xr:uid="{00000000-0005-0000-0000-000043690000}"/>
    <cellStyle name="Normal 4 12 6" xfId="7362" xr:uid="{00000000-0005-0000-0000-000044690000}"/>
    <cellStyle name="Normal 4 12 6 2" xfId="27316" xr:uid="{00000000-0005-0000-0000-000045690000}"/>
    <cellStyle name="Normal 4 12 6 2 2" xfId="47266" xr:uid="{00000000-0005-0000-0000-000046690000}"/>
    <cellStyle name="Normal 4 12 6 3" xfId="18766" xr:uid="{00000000-0005-0000-0000-000047690000}"/>
    <cellStyle name="Normal 4 12 6 4" xfId="38716" xr:uid="{00000000-0005-0000-0000-000048690000}"/>
    <cellStyle name="Normal 4 12 7" xfId="10214" xr:uid="{00000000-0005-0000-0000-000049690000}"/>
    <cellStyle name="Normal 4 12 7 2" xfId="30166" xr:uid="{00000000-0005-0000-0000-00004A690000}"/>
    <cellStyle name="Normal 4 12 7 2 2" xfId="50116" xr:uid="{00000000-0005-0000-0000-00004B690000}"/>
    <cellStyle name="Normal 4 12 7 3" xfId="21616" xr:uid="{00000000-0005-0000-0000-00004C690000}"/>
    <cellStyle name="Normal 4 12 7 4" xfId="41566" xr:uid="{00000000-0005-0000-0000-00004D690000}"/>
    <cellStyle name="Normal 4 12 8" xfId="15914" xr:uid="{00000000-0005-0000-0000-00004E690000}"/>
    <cellStyle name="Normal 4 12 8 2" xfId="35866" xr:uid="{00000000-0005-0000-0000-00004F690000}"/>
    <cellStyle name="Normal 4 12 9" xfId="24466" xr:uid="{00000000-0005-0000-0000-000050690000}"/>
    <cellStyle name="Normal 4 12 9 2" xfId="44416" xr:uid="{00000000-0005-0000-0000-000051690000}"/>
    <cellStyle name="Normal 4 13" xfId="3141" xr:uid="{00000000-0005-0000-0000-000052690000}"/>
    <cellStyle name="Normal 4 13 10" xfId="13076" xr:uid="{00000000-0005-0000-0000-000053690000}"/>
    <cellStyle name="Normal 4 13 11" xfId="33028" xr:uid="{00000000-0005-0000-0000-000054690000}"/>
    <cellStyle name="Normal 4 13 2" xfId="3142" xr:uid="{00000000-0005-0000-0000-000055690000}"/>
    <cellStyle name="Normal 4 13 2 10" xfId="33029" xr:uid="{00000000-0005-0000-0000-000056690000}"/>
    <cellStyle name="Normal 4 13 2 2" xfId="3143" xr:uid="{00000000-0005-0000-0000-000057690000}"/>
    <cellStyle name="Normal 4 13 2 2 2" xfId="3144" xr:uid="{00000000-0005-0000-0000-000058690000}"/>
    <cellStyle name="Normal 4 13 2 2 2 2" xfId="7377" xr:uid="{00000000-0005-0000-0000-000059690000}"/>
    <cellStyle name="Normal 4 13 2 2 2 2 2" xfId="27331" xr:uid="{00000000-0005-0000-0000-00005A690000}"/>
    <cellStyle name="Normal 4 13 2 2 2 2 2 2" xfId="47281" xr:uid="{00000000-0005-0000-0000-00005B690000}"/>
    <cellStyle name="Normal 4 13 2 2 2 2 3" xfId="18781" xr:uid="{00000000-0005-0000-0000-00005C690000}"/>
    <cellStyle name="Normal 4 13 2 2 2 2 4" xfId="38731" xr:uid="{00000000-0005-0000-0000-00005D690000}"/>
    <cellStyle name="Normal 4 13 2 2 2 3" xfId="10229" xr:uid="{00000000-0005-0000-0000-00005E690000}"/>
    <cellStyle name="Normal 4 13 2 2 2 3 2" xfId="30181" xr:uid="{00000000-0005-0000-0000-00005F690000}"/>
    <cellStyle name="Normal 4 13 2 2 2 3 2 2" xfId="50131" xr:uid="{00000000-0005-0000-0000-000060690000}"/>
    <cellStyle name="Normal 4 13 2 2 2 3 3" xfId="21631" xr:uid="{00000000-0005-0000-0000-000061690000}"/>
    <cellStyle name="Normal 4 13 2 2 2 3 4" xfId="41581" xr:uid="{00000000-0005-0000-0000-000062690000}"/>
    <cellStyle name="Normal 4 13 2 2 2 4" xfId="15929" xr:uid="{00000000-0005-0000-0000-000063690000}"/>
    <cellStyle name="Normal 4 13 2 2 2 4 2" xfId="35881" xr:uid="{00000000-0005-0000-0000-000064690000}"/>
    <cellStyle name="Normal 4 13 2 2 2 5" xfId="24481" xr:uid="{00000000-0005-0000-0000-000065690000}"/>
    <cellStyle name="Normal 4 13 2 2 2 5 2" xfId="44431" xr:uid="{00000000-0005-0000-0000-000066690000}"/>
    <cellStyle name="Normal 4 13 2 2 2 6" xfId="13079" xr:uid="{00000000-0005-0000-0000-000067690000}"/>
    <cellStyle name="Normal 4 13 2 2 2 7" xfId="33031" xr:uid="{00000000-0005-0000-0000-000068690000}"/>
    <cellStyle name="Normal 4 13 2 2 3" xfId="7376" xr:uid="{00000000-0005-0000-0000-000069690000}"/>
    <cellStyle name="Normal 4 13 2 2 3 2" xfId="27330" xr:uid="{00000000-0005-0000-0000-00006A690000}"/>
    <cellStyle name="Normal 4 13 2 2 3 2 2" xfId="47280" xr:uid="{00000000-0005-0000-0000-00006B690000}"/>
    <cellStyle name="Normal 4 13 2 2 3 3" xfId="18780" xr:uid="{00000000-0005-0000-0000-00006C690000}"/>
    <cellStyle name="Normal 4 13 2 2 3 4" xfId="38730" xr:uid="{00000000-0005-0000-0000-00006D690000}"/>
    <cellStyle name="Normal 4 13 2 2 4" xfId="10228" xr:uid="{00000000-0005-0000-0000-00006E690000}"/>
    <cellStyle name="Normal 4 13 2 2 4 2" xfId="30180" xr:uid="{00000000-0005-0000-0000-00006F690000}"/>
    <cellStyle name="Normal 4 13 2 2 4 2 2" xfId="50130" xr:uid="{00000000-0005-0000-0000-000070690000}"/>
    <cellStyle name="Normal 4 13 2 2 4 3" xfId="21630" xr:uid="{00000000-0005-0000-0000-000071690000}"/>
    <cellStyle name="Normal 4 13 2 2 4 4" xfId="41580" xr:uid="{00000000-0005-0000-0000-000072690000}"/>
    <cellStyle name="Normal 4 13 2 2 5" xfId="15928" xr:uid="{00000000-0005-0000-0000-000073690000}"/>
    <cellStyle name="Normal 4 13 2 2 5 2" xfId="35880" xr:uid="{00000000-0005-0000-0000-000074690000}"/>
    <cellStyle name="Normal 4 13 2 2 6" xfId="24480" xr:uid="{00000000-0005-0000-0000-000075690000}"/>
    <cellStyle name="Normal 4 13 2 2 6 2" xfId="44430" xr:uid="{00000000-0005-0000-0000-000076690000}"/>
    <cellStyle name="Normal 4 13 2 2 7" xfId="13078" xr:uid="{00000000-0005-0000-0000-000077690000}"/>
    <cellStyle name="Normal 4 13 2 2 8" xfId="33030" xr:uid="{00000000-0005-0000-0000-000078690000}"/>
    <cellStyle name="Normal 4 13 2 3" xfId="3145" xr:uid="{00000000-0005-0000-0000-000079690000}"/>
    <cellStyle name="Normal 4 13 2 3 2" xfId="3146" xr:uid="{00000000-0005-0000-0000-00007A690000}"/>
    <cellStyle name="Normal 4 13 2 3 2 2" xfId="7379" xr:uid="{00000000-0005-0000-0000-00007B690000}"/>
    <cellStyle name="Normal 4 13 2 3 2 2 2" xfId="27333" xr:uid="{00000000-0005-0000-0000-00007C690000}"/>
    <cellStyle name="Normal 4 13 2 3 2 2 2 2" xfId="47283" xr:uid="{00000000-0005-0000-0000-00007D690000}"/>
    <cellStyle name="Normal 4 13 2 3 2 2 3" xfId="18783" xr:uid="{00000000-0005-0000-0000-00007E690000}"/>
    <cellStyle name="Normal 4 13 2 3 2 2 4" xfId="38733" xr:uid="{00000000-0005-0000-0000-00007F690000}"/>
    <cellStyle name="Normal 4 13 2 3 2 3" xfId="10231" xr:uid="{00000000-0005-0000-0000-000080690000}"/>
    <cellStyle name="Normal 4 13 2 3 2 3 2" xfId="30183" xr:uid="{00000000-0005-0000-0000-000081690000}"/>
    <cellStyle name="Normal 4 13 2 3 2 3 2 2" xfId="50133" xr:uid="{00000000-0005-0000-0000-000082690000}"/>
    <cellStyle name="Normal 4 13 2 3 2 3 3" xfId="21633" xr:uid="{00000000-0005-0000-0000-000083690000}"/>
    <cellStyle name="Normal 4 13 2 3 2 3 4" xfId="41583" xr:uid="{00000000-0005-0000-0000-000084690000}"/>
    <cellStyle name="Normal 4 13 2 3 2 4" xfId="15931" xr:uid="{00000000-0005-0000-0000-000085690000}"/>
    <cellStyle name="Normal 4 13 2 3 2 4 2" xfId="35883" xr:uid="{00000000-0005-0000-0000-000086690000}"/>
    <cellStyle name="Normal 4 13 2 3 2 5" xfId="24483" xr:uid="{00000000-0005-0000-0000-000087690000}"/>
    <cellStyle name="Normal 4 13 2 3 2 5 2" xfId="44433" xr:uid="{00000000-0005-0000-0000-000088690000}"/>
    <cellStyle name="Normal 4 13 2 3 2 6" xfId="13081" xr:uid="{00000000-0005-0000-0000-000089690000}"/>
    <cellStyle name="Normal 4 13 2 3 2 7" xfId="33033" xr:uid="{00000000-0005-0000-0000-00008A690000}"/>
    <cellStyle name="Normal 4 13 2 3 3" xfId="7378" xr:uid="{00000000-0005-0000-0000-00008B690000}"/>
    <cellStyle name="Normal 4 13 2 3 3 2" xfId="27332" xr:uid="{00000000-0005-0000-0000-00008C690000}"/>
    <cellStyle name="Normal 4 13 2 3 3 2 2" xfId="47282" xr:uid="{00000000-0005-0000-0000-00008D690000}"/>
    <cellStyle name="Normal 4 13 2 3 3 3" xfId="18782" xr:uid="{00000000-0005-0000-0000-00008E690000}"/>
    <cellStyle name="Normal 4 13 2 3 3 4" xfId="38732" xr:uid="{00000000-0005-0000-0000-00008F690000}"/>
    <cellStyle name="Normal 4 13 2 3 4" xfId="10230" xr:uid="{00000000-0005-0000-0000-000090690000}"/>
    <cellStyle name="Normal 4 13 2 3 4 2" xfId="30182" xr:uid="{00000000-0005-0000-0000-000091690000}"/>
    <cellStyle name="Normal 4 13 2 3 4 2 2" xfId="50132" xr:uid="{00000000-0005-0000-0000-000092690000}"/>
    <cellStyle name="Normal 4 13 2 3 4 3" xfId="21632" xr:uid="{00000000-0005-0000-0000-000093690000}"/>
    <cellStyle name="Normal 4 13 2 3 4 4" xfId="41582" xr:uid="{00000000-0005-0000-0000-000094690000}"/>
    <cellStyle name="Normal 4 13 2 3 5" xfId="15930" xr:uid="{00000000-0005-0000-0000-000095690000}"/>
    <cellStyle name="Normal 4 13 2 3 5 2" xfId="35882" xr:uid="{00000000-0005-0000-0000-000096690000}"/>
    <cellStyle name="Normal 4 13 2 3 6" xfId="24482" xr:uid="{00000000-0005-0000-0000-000097690000}"/>
    <cellStyle name="Normal 4 13 2 3 6 2" xfId="44432" xr:uid="{00000000-0005-0000-0000-000098690000}"/>
    <cellStyle name="Normal 4 13 2 3 7" xfId="13080" xr:uid="{00000000-0005-0000-0000-000099690000}"/>
    <cellStyle name="Normal 4 13 2 3 8" xfId="33032" xr:uid="{00000000-0005-0000-0000-00009A690000}"/>
    <cellStyle name="Normal 4 13 2 4" xfId="3147" xr:uid="{00000000-0005-0000-0000-00009B690000}"/>
    <cellStyle name="Normal 4 13 2 4 2" xfId="7380" xr:uid="{00000000-0005-0000-0000-00009C690000}"/>
    <cellStyle name="Normal 4 13 2 4 2 2" xfId="27334" xr:uid="{00000000-0005-0000-0000-00009D690000}"/>
    <cellStyle name="Normal 4 13 2 4 2 2 2" xfId="47284" xr:uid="{00000000-0005-0000-0000-00009E690000}"/>
    <cellStyle name="Normal 4 13 2 4 2 3" xfId="18784" xr:uid="{00000000-0005-0000-0000-00009F690000}"/>
    <cellStyle name="Normal 4 13 2 4 2 4" xfId="38734" xr:uid="{00000000-0005-0000-0000-0000A0690000}"/>
    <cellStyle name="Normal 4 13 2 4 3" xfId="10232" xr:uid="{00000000-0005-0000-0000-0000A1690000}"/>
    <cellStyle name="Normal 4 13 2 4 3 2" xfId="30184" xr:uid="{00000000-0005-0000-0000-0000A2690000}"/>
    <cellStyle name="Normal 4 13 2 4 3 2 2" xfId="50134" xr:uid="{00000000-0005-0000-0000-0000A3690000}"/>
    <cellStyle name="Normal 4 13 2 4 3 3" xfId="21634" xr:uid="{00000000-0005-0000-0000-0000A4690000}"/>
    <cellStyle name="Normal 4 13 2 4 3 4" xfId="41584" xr:uid="{00000000-0005-0000-0000-0000A5690000}"/>
    <cellStyle name="Normal 4 13 2 4 4" xfId="15932" xr:uid="{00000000-0005-0000-0000-0000A6690000}"/>
    <cellStyle name="Normal 4 13 2 4 4 2" xfId="35884" xr:uid="{00000000-0005-0000-0000-0000A7690000}"/>
    <cellStyle name="Normal 4 13 2 4 5" xfId="24484" xr:uid="{00000000-0005-0000-0000-0000A8690000}"/>
    <cellStyle name="Normal 4 13 2 4 5 2" xfId="44434" xr:uid="{00000000-0005-0000-0000-0000A9690000}"/>
    <cellStyle name="Normal 4 13 2 4 6" xfId="13082" xr:uid="{00000000-0005-0000-0000-0000AA690000}"/>
    <cellStyle name="Normal 4 13 2 4 7" xfId="33034" xr:uid="{00000000-0005-0000-0000-0000AB690000}"/>
    <cellStyle name="Normal 4 13 2 5" xfId="7375" xr:uid="{00000000-0005-0000-0000-0000AC690000}"/>
    <cellStyle name="Normal 4 13 2 5 2" xfId="27329" xr:uid="{00000000-0005-0000-0000-0000AD690000}"/>
    <cellStyle name="Normal 4 13 2 5 2 2" xfId="47279" xr:uid="{00000000-0005-0000-0000-0000AE690000}"/>
    <cellStyle name="Normal 4 13 2 5 3" xfId="18779" xr:uid="{00000000-0005-0000-0000-0000AF690000}"/>
    <cellStyle name="Normal 4 13 2 5 4" xfId="38729" xr:uid="{00000000-0005-0000-0000-0000B0690000}"/>
    <cellStyle name="Normal 4 13 2 6" xfId="10227" xr:uid="{00000000-0005-0000-0000-0000B1690000}"/>
    <cellStyle name="Normal 4 13 2 6 2" xfId="30179" xr:uid="{00000000-0005-0000-0000-0000B2690000}"/>
    <cellStyle name="Normal 4 13 2 6 2 2" xfId="50129" xr:uid="{00000000-0005-0000-0000-0000B3690000}"/>
    <cellStyle name="Normal 4 13 2 6 3" xfId="21629" xr:uid="{00000000-0005-0000-0000-0000B4690000}"/>
    <cellStyle name="Normal 4 13 2 6 4" xfId="41579" xr:uid="{00000000-0005-0000-0000-0000B5690000}"/>
    <cellStyle name="Normal 4 13 2 7" xfId="15927" xr:uid="{00000000-0005-0000-0000-0000B6690000}"/>
    <cellStyle name="Normal 4 13 2 7 2" xfId="35879" xr:uid="{00000000-0005-0000-0000-0000B7690000}"/>
    <cellStyle name="Normal 4 13 2 8" xfId="24479" xr:uid="{00000000-0005-0000-0000-0000B8690000}"/>
    <cellStyle name="Normal 4 13 2 8 2" xfId="44429" xr:uid="{00000000-0005-0000-0000-0000B9690000}"/>
    <cellStyle name="Normal 4 13 2 9" xfId="13077" xr:uid="{00000000-0005-0000-0000-0000BA690000}"/>
    <cellStyle name="Normal 4 13 3" xfId="3148" xr:uid="{00000000-0005-0000-0000-0000BB690000}"/>
    <cellStyle name="Normal 4 13 3 2" xfId="3149" xr:uid="{00000000-0005-0000-0000-0000BC690000}"/>
    <cellStyle name="Normal 4 13 3 2 2" xfId="7382" xr:uid="{00000000-0005-0000-0000-0000BD690000}"/>
    <cellStyle name="Normal 4 13 3 2 2 2" xfId="27336" xr:uid="{00000000-0005-0000-0000-0000BE690000}"/>
    <cellStyle name="Normal 4 13 3 2 2 2 2" xfId="47286" xr:uid="{00000000-0005-0000-0000-0000BF690000}"/>
    <cellStyle name="Normal 4 13 3 2 2 3" xfId="18786" xr:uid="{00000000-0005-0000-0000-0000C0690000}"/>
    <cellStyle name="Normal 4 13 3 2 2 4" xfId="38736" xr:uid="{00000000-0005-0000-0000-0000C1690000}"/>
    <cellStyle name="Normal 4 13 3 2 3" xfId="10234" xr:uid="{00000000-0005-0000-0000-0000C2690000}"/>
    <cellStyle name="Normal 4 13 3 2 3 2" xfId="30186" xr:uid="{00000000-0005-0000-0000-0000C3690000}"/>
    <cellStyle name="Normal 4 13 3 2 3 2 2" xfId="50136" xr:uid="{00000000-0005-0000-0000-0000C4690000}"/>
    <cellStyle name="Normal 4 13 3 2 3 3" xfId="21636" xr:uid="{00000000-0005-0000-0000-0000C5690000}"/>
    <cellStyle name="Normal 4 13 3 2 3 4" xfId="41586" xr:uid="{00000000-0005-0000-0000-0000C6690000}"/>
    <cellStyle name="Normal 4 13 3 2 4" xfId="15934" xr:uid="{00000000-0005-0000-0000-0000C7690000}"/>
    <cellStyle name="Normal 4 13 3 2 4 2" xfId="35886" xr:uid="{00000000-0005-0000-0000-0000C8690000}"/>
    <cellStyle name="Normal 4 13 3 2 5" xfId="24486" xr:uid="{00000000-0005-0000-0000-0000C9690000}"/>
    <cellStyle name="Normal 4 13 3 2 5 2" xfId="44436" xr:uid="{00000000-0005-0000-0000-0000CA690000}"/>
    <cellStyle name="Normal 4 13 3 2 6" xfId="13084" xr:uid="{00000000-0005-0000-0000-0000CB690000}"/>
    <cellStyle name="Normal 4 13 3 2 7" xfId="33036" xr:uid="{00000000-0005-0000-0000-0000CC690000}"/>
    <cellStyle name="Normal 4 13 3 3" xfId="7381" xr:uid="{00000000-0005-0000-0000-0000CD690000}"/>
    <cellStyle name="Normal 4 13 3 3 2" xfId="27335" xr:uid="{00000000-0005-0000-0000-0000CE690000}"/>
    <cellStyle name="Normal 4 13 3 3 2 2" xfId="47285" xr:uid="{00000000-0005-0000-0000-0000CF690000}"/>
    <cellStyle name="Normal 4 13 3 3 3" xfId="18785" xr:uid="{00000000-0005-0000-0000-0000D0690000}"/>
    <cellStyle name="Normal 4 13 3 3 4" xfId="38735" xr:uid="{00000000-0005-0000-0000-0000D1690000}"/>
    <cellStyle name="Normal 4 13 3 4" xfId="10233" xr:uid="{00000000-0005-0000-0000-0000D2690000}"/>
    <cellStyle name="Normal 4 13 3 4 2" xfId="30185" xr:uid="{00000000-0005-0000-0000-0000D3690000}"/>
    <cellStyle name="Normal 4 13 3 4 2 2" xfId="50135" xr:uid="{00000000-0005-0000-0000-0000D4690000}"/>
    <cellStyle name="Normal 4 13 3 4 3" xfId="21635" xr:uid="{00000000-0005-0000-0000-0000D5690000}"/>
    <cellStyle name="Normal 4 13 3 4 4" xfId="41585" xr:uid="{00000000-0005-0000-0000-0000D6690000}"/>
    <cellStyle name="Normal 4 13 3 5" xfId="15933" xr:uid="{00000000-0005-0000-0000-0000D7690000}"/>
    <cellStyle name="Normal 4 13 3 5 2" xfId="35885" xr:uid="{00000000-0005-0000-0000-0000D8690000}"/>
    <cellStyle name="Normal 4 13 3 6" xfId="24485" xr:uid="{00000000-0005-0000-0000-0000D9690000}"/>
    <cellStyle name="Normal 4 13 3 6 2" xfId="44435" xr:uid="{00000000-0005-0000-0000-0000DA690000}"/>
    <cellStyle name="Normal 4 13 3 7" xfId="13083" xr:uid="{00000000-0005-0000-0000-0000DB690000}"/>
    <cellStyle name="Normal 4 13 3 8" xfId="33035" xr:uid="{00000000-0005-0000-0000-0000DC690000}"/>
    <cellStyle name="Normal 4 13 4" xfId="3150" xr:uid="{00000000-0005-0000-0000-0000DD690000}"/>
    <cellStyle name="Normal 4 13 4 2" xfId="3151" xr:uid="{00000000-0005-0000-0000-0000DE690000}"/>
    <cellStyle name="Normal 4 13 4 2 2" xfId="7384" xr:uid="{00000000-0005-0000-0000-0000DF690000}"/>
    <cellStyle name="Normal 4 13 4 2 2 2" xfId="27338" xr:uid="{00000000-0005-0000-0000-0000E0690000}"/>
    <cellStyle name="Normal 4 13 4 2 2 2 2" xfId="47288" xr:uid="{00000000-0005-0000-0000-0000E1690000}"/>
    <cellStyle name="Normal 4 13 4 2 2 3" xfId="18788" xr:uid="{00000000-0005-0000-0000-0000E2690000}"/>
    <cellStyle name="Normal 4 13 4 2 2 4" xfId="38738" xr:uid="{00000000-0005-0000-0000-0000E3690000}"/>
    <cellStyle name="Normal 4 13 4 2 3" xfId="10236" xr:uid="{00000000-0005-0000-0000-0000E4690000}"/>
    <cellStyle name="Normal 4 13 4 2 3 2" xfId="30188" xr:uid="{00000000-0005-0000-0000-0000E5690000}"/>
    <cellStyle name="Normal 4 13 4 2 3 2 2" xfId="50138" xr:uid="{00000000-0005-0000-0000-0000E6690000}"/>
    <cellStyle name="Normal 4 13 4 2 3 3" xfId="21638" xr:uid="{00000000-0005-0000-0000-0000E7690000}"/>
    <cellStyle name="Normal 4 13 4 2 3 4" xfId="41588" xr:uid="{00000000-0005-0000-0000-0000E8690000}"/>
    <cellStyle name="Normal 4 13 4 2 4" xfId="15936" xr:uid="{00000000-0005-0000-0000-0000E9690000}"/>
    <cellStyle name="Normal 4 13 4 2 4 2" xfId="35888" xr:uid="{00000000-0005-0000-0000-0000EA690000}"/>
    <cellStyle name="Normal 4 13 4 2 5" xfId="24488" xr:uid="{00000000-0005-0000-0000-0000EB690000}"/>
    <cellStyle name="Normal 4 13 4 2 5 2" xfId="44438" xr:uid="{00000000-0005-0000-0000-0000EC690000}"/>
    <cellStyle name="Normal 4 13 4 2 6" xfId="13086" xr:uid="{00000000-0005-0000-0000-0000ED690000}"/>
    <cellStyle name="Normal 4 13 4 2 7" xfId="33038" xr:uid="{00000000-0005-0000-0000-0000EE690000}"/>
    <cellStyle name="Normal 4 13 4 3" xfId="7383" xr:uid="{00000000-0005-0000-0000-0000EF690000}"/>
    <cellStyle name="Normal 4 13 4 3 2" xfId="27337" xr:uid="{00000000-0005-0000-0000-0000F0690000}"/>
    <cellStyle name="Normal 4 13 4 3 2 2" xfId="47287" xr:uid="{00000000-0005-0000-0000-0000F1690000}"/>
    <cellStyle name="Normal 4 13 4 3 3" xfId="18787" xr:uid="{00000000-0005-0000-0000-0000F2690000}"/>
    <cellStyle name="Normal 4 13 4 3 4" xfId="38737" xr:uid="{00000000-0005-0000-0000-0000F3690000}"/>
    <cellStyle name="Normal 4 13 4 4" xfId="10235" xr:uid="{00000000-0005-0000-0000-0000F4690000}"/>
    <cellStyle name="Normal 4 13 4 4 2" xfId="30187" xr:uid="{00000000-0005-0000-0000-0000F5690000}"/>
    <cellStyle name="Normal 4 13 4 4 2 2" xfId="50137" xr:uid="{00000000-0005-0000-0000-0000F6690000}"/>
    <cellStyle name="Normal 4 13 4 4 3" xfId="21637" xr:uid="{00000000-0005-0000-0000-0000F7690000}"/>
    <cellStyle name="Normal 4 13 4 4 4" xfId="41587" xr:uid="{00000000-0005-0000-0000-0000F8690000}"/>
    <cellStyle name="Normal 4 13 4 5" xfId="15935" xr:uid="{00000000-0005-0000-0000-0000F9690000}"/>
    <cellStyle name="Normal 4 13 4 5 2" xfId="35887" xr:uid="{00000000-0005-0000-0000-0000FA690000}"/>
    <cellStyle name="Normal 4 13 4 6" xfId="24487" xr:uid="{00000000-0005-0000-0000-0000FB690000}"/>
    <cellStyle name="Normal 4 13 4 6 2" xfId="44437" xr:uid="{00000000-0005-0000-0000-0000FC690000}"/>
    <cellStyle name="Normal 4 13 4 7" xfId="13085" xr:uid="{00000000-0005-0000-0000-0000FD690000}"/>
    <cellStyle name="Normal 4 13 4 8" xfId="33037" xr:uid="{00000000-0005-0000-0000-0000FE690000}"/>
    <cellStyle name="Normal 4 13 5" xfId="3152" xr:uid="{00000000-0005-0000-0000-0000FF690000}"/>
    <cellStyle name="Normal 4 13 5 2" xfId="7385" xr:uid="{00000000-0005-0000-0000-0000006A0000}"/>
    <cellStyle name="Normal 4 13 5 2 2" xfId="27339" xr:uid="{00000000-0005-0000-0000-0000016A0000}"/>
    <cellStyle name="Normal 4 13 5 2 2 2" xfId="47289" xr:uid="{00000000-0005-0000-0000-0000026A0000}"/>
    <cellStyle name="Normal 4 13 5 2 3" xfId="18789" xr:uid="{00000000-0005-0000-0000-0000036A0000}"/>
    <cellStyle name="Normal 4 13 5 2 4" xfId="38739" xr:uid="{00000000-0005-0000-0000-0000046A0000}"/>
    <cellStyle name="Normal 4 13 5 3" xfId="10237" xr:uid="{00000000-0005-0000-0000-0000056A0000}"/>
    <cellStyle name="Normal 4 13 5 3 2" xfId="30189" xr:uid="{00000000-0005-0000-0000-0000066A0000}"/>
    <cellStyle name="Normal 4 13 5 3 2 2" xfId="50139" xr:uid="{00000000-0005-0000-0000-0000076A0000}"/>
    <cellStyle name="Normal 4 13 5 3 3" xfId="21639" xr:uid="{00000000-0005-0000-0000-0000086A0000}"/>
    <cellStyle name="Normal 4 13 5 3 4" xfId="41589" xr:uid="{00000000-0005-0000-0000-0000096A0000}"/>
    <cellStyle name="Normal 4 13 5 4" xfId="15937" xr:uid="{00000000-0005-0000-0000-00000A6A0000}"/>
    <cellStyle name="Normal 4 13 5 4 2" xfId="35889" xr:uid="{00000000-0005-0000-0000-00000B6A0000}"/>
    <cellStyle name="Normal 4 13 5 5" xfId="24489" xr:uid="{00000000-0005-0000-0000-00000C6A0000}"/>
    <cellStyle name="Normal 4 13 5 5 2" xfId="44439" xr:uid="{00000000-0005-0000-0000-00000D6A0000}"/>
    <cellStyle name="Normal 4 13 5 6" xfId="13087" xr:uid="{00000000-0005-0000-0000-00000E6A0000}"/>
    <cellStyle name="Normal 4 13 5 7" xfId="33039" xr:uid="{00000000-0005-0000-0000-00000F6A0000}"/>
    <cellStyle name="Normal 4 13 6" xfId="7374" xr:uid="{00000000-0005-0000-0000-0000106A0000}"/>
    <cellStyle name="Normal 4 13 6 2" xfId="27328" xr:uid="{00000000-0005-0000-0000-0000116A0000}"/>
    <cellStyle name="Normal 4 13 6 2 2" xfId="47278" xr:uid="{00000000-0005-0000-0000-0000126A0000}"/>
    <cellStyle name="Normal 4 13 6 3" xfId="18778" xr:uid="{00000000-0005-0000-0000-0000136A0000}"/>
    <cellStyle name="Normal 4 13 6 4" xfId="38728" xr:uid="{00000000-0005-0000-0000-0000146A0000}"/>
    <cellStyle name="Normal 4 13 7" xfId="10226" xr:uid="{00000000-0005-0000-0000-0000156A0000}"/>
    <cellStyle name="Normal 4 13 7 2" xfId="30178" xr:uid="{00000000-0005-0000-0000-0000166A0000}"/>
    <cellStyle name="Normal 4 13 7 2 2" xfId="50128" xr:uid="{00000000-0005-0000-0000-0000176A0000}"/>
    <cellStyle name="Normal 4 13 7 3" xfId="21628" xr:uid="{00000000-0005-0000-0000-0000186A0000}"/>
    <cellStyle name="Normal 4 13 7 4" xfId="41578" xr:uid="{00000000-0005-0000-0000-0000196A0000}"/>
    <cellStyle name="Normal 4 13 8" xfId="15926" xr:uid="{00000000-0005-0000-0000-00001A6A0000}"/>
    <cellStyle name="Normal 4 13 8 2" xfId="35878" xr:uid="{00000000-0005-0000-0000-00001B6A0000}"/>
    <cellStyle name="Normal 4 13 9" xfId="24478" xr:uid="{00000000-0005-0000-0000-00001C6A0000}"/>
    <cellStyle name="Normal 4 13 9 2" xfId="44428" xr:uid="{00000000-0005-0000-0000-00001D6A0000}"/>
    <cellStyle name="Normal 4 14" xfId="3153" xr:uid="{00000000-0005-0000-0000-00001E6A0000}"/>
    <cellStyle name="Normal 4 14 10" xfId="13088" xr:uid="{00000000-0005-0000-0000-00001F6A0000}"/>
    <cellStyle name="Normal 4 14 11" xfId="33040" xr:uid="{00000000-0005-0000-0000-0000206A0000}"/>
    <cellStyle name="Normal 4 14 2" xfId="3154" xr:uid="{00000000-0005-0000-0000-0000216A0000}"/>
    <cellStyle name="Normal 4 14 2 10" xfId="33041" xr:uid="{00000000-0005-0000-0000-0000226A0000}"/>
    <cellStyle name="Normal 4 14 2 2" xfId="3155" xr:uid="{00000000-0005-0000-0000-0000236A0000}"/>
    <cellStyle name="Normal 4 14 2 2 2" xfId="3156" xr:uid="{00000000-0005-0000-0000-0000246A0000}"/>
    <cellStyle name="Normal 4 14 2 2 2 2" xfId="7389" xr:uid="{00000000-0005-0000-0000-0000256A0000}"/>
    <cellStyle name="Normal 4 14 2 2 2 2 2" xfId="27343" xr:uid="{00000000-0005-0000-0000-0000266A0000}"/>
    <cellStyle name="Normal 4 14 2 2 2 2 2 2" xfId="47293" xr:uid="{00000000-0005-0000-0000-0000276A0000}"/>
    <cellStyle name="Normal 4 14 2 2 2 2 3" xfId="18793" xr:uid="{00000000-0005-0000-0000-0000286A0000}"/>
    <cellStyle name="Normal 4 14 2 2 2 2 4" xfId="38743" xr:uid="{00000000-0005-0000-0000-0000296A0000}"/>
    <cellStyle name="Normal 4 14 2 2 2 3" xfId="10241" xr:uid="{00000000-0005-0000-0000-00002A6A0000}"/>
    <cellStyle name="Normal 4 14 2 2 2 3 2" xfId="30193" xr:uid="{00000000-0005-0000-0000-00002B6A0000}"/>
    <cellStyle name="Normal 4 14 2 2 2 3 2 2" xfId="50143" xr:uid="{00000000-0005-0000-0000-00002C6A0000}"/>
    <cellStyle name="Normal 4 14 2 2 2 3 3" xfId="21643" xr:uid="{00000000-0005-0000-0000-00002D6A0000}"/>
    <cellStyle name="Normal 4 14 2 2 2 3 4" xfId="41593" xr:uid="{00000000-0005-0000-0000-00002E6A0000}"/>
    <cellStyle name="Normal 4 14 2 2 2 4" xfId="15941" xr:uid="{00000000-0005-0000-0000-00002F6A0000}"/>
    <cellStyle name="Normal 4 14 2 2 2 4 2" xfId="35893" xr:uid="{00000000-0005-0000-0000-0000306A0000}"/>
    <cellStyle name="Normal 4 14 2 2 2 5" xfId="24493" xr:uid="{00000000-0005-0000-0000-0000316A0000}"/>
    <cellStyle name="Normal 4 14 2 2 2 5 2" xfId="44443" xr:uid="{00000000-0005-0000-0000-0000326A0000}"/>
    <cellStyle name="Normal 4 14 2 2 2 6" xfId="13091" xr:uid="{00000000-0005-0000-0000-0000336A0000}"/>
    <cellStyle name="Normal 4 14 2 2 2 7" xfId="33043" xr:uid="{00000000-0005-0000-0000-0000346A0000}"/>
    <cellStyle name="Normal 4 14 2 2 3" xfId="7388" xr:uid="{00000000-0005-0000-0000-0000356A0000}"/>
    <cellStyle name="Normal 4 14 2 2 3 2" xfId="27342" xr:uid="{00000000-0005-0000-0000-0000366A0000}"/>
    <cellStyle name="Normal 4 14 2 2 3 2 2" xfId="47292" xr:uid="{00000000-0005-0000-0000-0000376A0000}"/>
    <cellStyle name="Normal 4 14 2 2 3 3" xfId="18792" xr:uid="{00000000-0005-0000-0000-0000386A0000}"/>
    <cellStyle name="Normal 4 14 2 2 3 4" xfId="38742" xr:uid="{00000000-0005-0000-0000-0000396A0000}"/>
    <cellStyle name="Normal 4 14 2 2 4" xfId="10240" xr:uid="{00000000-0005-0000-0000-00003A6A0000}"/>
    <cellStyle name="Normal 4 14 2 2 4 2" xfId="30192" xr:uid="{00000000-0005-0000-0000-00003B6A0000}"/>
    <cellStyle name="Normal 4 14 2 2 4 2 2" xfId="50142" xr:uid="{00000000-0005-0000-0000-00003C6A0000}"/>
    <cellStyle name="Normal 4 14 2 2 4 3" xfId="21642" xr:uid="{00000000-0005-0000-0000-00003D6A0000}"/>
    <cellStyle name="Normal 4 14 2 2 4 4" xfId="41592" xr:uid="{00000000-0005-0000-0000-00003E6A0000}"/>
    <cellStyle name="Normal 4 14 2 2 5" xfId="15940" xr:uid="{00000000-0005-0000-0000-00003F6A0000}"/>
    <cellStyle name="Normal 4 14 2 2 5 2" xfId="35892" xr:uid="{00000000-0005-0000-0000-0000406A0000}"/>
    <cellStyle name="Normal 4 14 2 2 6" xfId="24492" xr:uid="{00000000-0005-0000-0000-0000416A0000}"/>
    <cellStyle name="Normal 4 14 2 2 6 2" xfId="44442" xr:uid="{00000000-0005-0000-0000-0000426A0000}"/>
    <cellStyle name="Normal 4 14 2 2 7" xfId="13090" xr:uid="{00000000-0005-0000-0000-0000436A0000}"/>
    <cellStyle name="Normal 4 14 2 2 8" xfId="33042" xr:uid="{00000000-0005-0000-0000-0000446A0000}"/>
    <cellStyle name="Normal 4 14 2 3" xfId="3157" xr:uid="{00000000-0005-0000-0000-0000456A0000}"/>
    <cellStyle name="Normal 4 14 2 3 2" xfId="3158" xr:uid="{00000000-0005-0000-0000-0000466A0000}"/>
    <cellStyle name="Normal 4 14 2 3 2 2" xfId="7391" xr:uid="{00000000-0005-0000-0000-0000476A0000}"/>
    <cellStyle name="Normal 4 14 2 3 2 2 2" xfId="27345" xr:uid="{00000000-0005-0000-0000-0000486A0000}"/>
    <cellStyle name="Normal 4 14 2 3 2 2 2 2" xfId="47295" xr:uid="{00000000-0005-0000-0000-0000496A0000}"/>
    <cellStyle name="Normal 4 14 2 3 2 2 3" xfId="18795" xr:uid="{00000000-0005-0000-0000-00004A6A0000}"/>
    <cellStyle name="Normal 4 14 2 3 2 2 4" xfId="38745" xr:uid="{00000000-0005-0000-0000-00004B6A0000}"/>
    <cellStyle name="Normal 4 14 2 3 2 3" xfId="10243" xr:uid="{00000000-0005-0000-0000-00004C6A0000}"/>
    <cellStyle name="Normal 4 14 2 3 2 3 2" xfId="30195" xr:uid="{00000000-0005-0000-0000-00004D6A0000}"/>
    <cellStyle name="Normal 4 14 2 3 2 3 2 2" xfId="50145" xr:uid="{00000000-0005-0000-0000-00004E6A0000}"/>
    <cellStyle name="Normal 4 14 2 3 2 3 3" xfId="21645" xr:uid="{00000000-0005-0000-0000-00004F6A0000}"/>
    <cellStyle name="Normal 4 14 2 3 2 3 4" xfId="41595" xr:uid="{00000000-0005-0000-0000-0000506A0000}"/>
    <cellStyle name="Normal 4 14 2 3 2 4" xfId="15943" xr:uid="{00000000-0005-0000-0000-0000516A0000}"/>
    <cellStyle name="Normal 4 14 2 3 2 4 2" xfId="35895" xr:uid="{00000000-0005-0000-0000-0000526A0000}"/>
    <cellStyle name="Normal 4 14 2 3 2 5" xfId="24495" xr:uid="{00000000-0005-0000-0000-0000536A0000}"/>
    <cellStyle name="Normal 4 14 2 3 2 5 2" xfId="44445" xr:uid="{00000000-0005-0000-0000-0000546A0000}"/>
    <cellStyle name="Normal 4 14 2 3 2 6" xfId="13093" xr:uid="{00000000-0005-0000-0000-0000556A0000}"/>
    <cellStyle name="Normal 4 14 2 3 2 7" xfId="33045" xr:uid="{00000000-0005-0000-0000-0000566A0000}"/>
    <cellStyle name="Normal 4 14 2 3 3" xfId="7390" xr:uid="{00000000-0005-0000-0000-0000576A0000}"/>
    <cellStyle name="Normal 4 14 2 3 3 2" xfId="27344" xr:uid="{00000000-0005-0000-0000-0000586A0000}"/>
    <cellStyle name="Normal 4 14 2 3 3 2 2" xfId="47294" xr:uid="{00000000-0005-0000-0000-0000596A0000}"/>
    <cellStyle name="Normal 4 14 2 3 3 3" xfId="18794" xr:uid="{00000000-0005-0000-0000-00005A6A0000}"/>
    <cellStyle name="Normal 4 14 2 3 3 4" xfId="38744" xr:uid="{00000000-0005-0000-0000-00005B6A0000}"/>
    <cellStyle name="Normal 4 14 2 3 4" xfId="10242" xr:uid="{00000000-0005-0000-0000-00005C6A0000}"/>
    <cellStyle name="Normal 4 14 2 3 4 2" xfId="30194" xr:uid="{00000000-0005-0000-0000-00005D6A0000}"/>
    <cellStyle name="Normal 4 14 2 3 4 2 2" xfId="50144" xr:uid="{00000000-0005-0000-0000-00005E6A0000}"/>
    <cellStyle name="Normal 4 14 2 3 4 3" xfId="21644" xr:uid="{00000000-0005-0000-0000-00005F6A0000}"/>
    <cellStyle name="Normal 4 14 2 3 4 4" xfId="41594" xr:uid="{00000000-0005-0000-0000-0000606A0000}"/>
    <cellStyle name="Normal 4 14 2 3 5" xfId="15942" xr:uid="{00000000-0005-0000-0000-0000616A0000}"/>
    <cellStyle name="Normal 4 14 2 3 5 2" xfId="35894" xr:uid="{00000000-0005-0000-0000-0000626A0000}"/>
    <cellStyle name="Normal 4 14 2 3 6" xfId="24494" xr:uid="{00000000-0005-0000-0000-0000636A0000}"/>
    <cellStyle name="Normal 4 14 2 3 6 2" xfId="44444" xr:uid="{00000000-0005-0000-0000-0000646A0000}"/>
    <cellStyle name="Normal 4 14 2 3 7" xfId="13092" xr:uid="{00000000-0005-0000-0000-0000656A0000}"/>
    <cellStyle name="Normal 4 14 2 3 8" xfId="33044" xr:uid="{00000000-0005-0000-0000-0000666A0000}"/>
    <cellStyle name="Normal 4 14 2 4" xfId="3159" xr:uid="{00000000-0005-0000-0000-0000676A0000}"/>
    <cellStyle name="Normal 4 14 2 4 2" xfId="7392" xr:uid="{00000000-0005-0000-0000-0000686A0000}"/>
    <cellStyle name="Normal 4 14 2 4 2 2" xfId="27346" xr:uid="{00000000-0005-0000-0000-0000696A0000}"/>
    <cellStyle name="Normal 4 14 2 4 2 2 2" xfId="47296" xr:uid="{00000000-0005-0000-0000-00006A6A0000}"/>
    <cellStyle name="Normal 4 14 2 4 2 3" xfId="18796" xr:uid="{00000000-0005-0000-0000-00006B6A0000}"/>
    <cellStyle name="Normal 4 14 2 4 2 4" xfId="38746" xr:uid="{00000000-0005-0000-0000-00006C6A0000}"/>
    <cellStyle name="Normal 4 14 2 4 3" xfId="10244" xr:uid="{00000000-0005-0000-0000-00006D6A0000}"/>
    <cellStyle name="Normal 4 14 2 4 3 2" xfId="30196" xr:uid="{00000000-0005-0000-0000-00006E6A0000}"/>
    <cellStyle name="Normal 4 14 2 4 3 2 2" xfId="50146" xr:uid="{00000000-0005-0000-0000-00006F6A0000}"/>
    <cellStyle name="Normal 4 14 2 4 3 3" xfId="21646" xr:uid="{00000000-0005-0000-0000-0000706A0000}"/>
    <cellStyle name="Normal 4 14 2 4 3 4" xfId="41596" xr:uid="{00000000-0005-0000-0000-0000716A0000}"/>
    <cellStyle name="Normal 4 14 2 4 4" xfId="15944" xr:uid="{00000000-0005-0000-0000-0000726A0000}"/>
    <cellStyle name="Normal 4 14 2 4 4 2" xfId="35896" xr:uid="{00000000-0005-0000-0000-0000736A0000}"/>
    <cellStyle name="Normal 4 14 2 4 5" xfId="24496" xr:uid="{00000000-0005-0000-0000-0000746A0000}"/>
    <cellStyle name="Normal 4 14 2 4 5 2" xfId="44446" xr:uid="{00000000-0005-0000-0000-0000756A0000}"/>
    <cellStyle name="Normal 4 14 2 4 6" xfId="13094" xr:uid="{00000000-0005-0000-0000-0000766A0000}"/>
    <cellStyle name="Normal 4 14 2 4 7" xfId="33046" xr:uid="{00000000-0005-0000-0000-0000776A0000}"/>
    <cellStyle name="Normal 4 14 2 5" xfId="7387" xr:uid="{00000000-0005-0000-0000-0000786A0000}"/>
    <cellStyle name="Normal 4 14 2 5 2" xfId="27341" xr:uid="{00000000-0005-0000-0000-0000796A0000}"/>
    <cellStyle name="Normal 4 14 2 5 2 2" xfId="47291" xr:uid="{00000000-0005-0000-0000-00007A6A0000}"/>
    <cellStyle name="Normal 4 14 2 5 3" xfId="18791" xr:uid="{00000000-0005-0000-0000-00007B6A0000}"/>
    <cellStyle name="Normal 4 14 2 5 4" xfId="38741" xr:uid="{00000000-0005-0000-0000-00007C6A0000}"/>
    <cellStyle name="Normal 4 14 2 6" xfId="10239" xr:uid="{00000000-0005-0000-0000-00007D6A0000}"/>
    <cellStyle name="Normal 4 14 2 6 2" xfId="30191" xr:uid="{00000000-0005-0000-0000-00007E6A0000}"/>
    <cellStyle name="Normal 4 14 2 6 2 2" xfId="50141" xr:uid="{00000000-0005-0000-0000-00007F6A0000}"/>
    <cellStyle name="Normal 4 14 2 6 3" xfId="21641" xr:uid="{00000000-0005-0000-0000-0000806A0000}"/>
    <cellStyle name="Normal 4 14 2 6 4" xfId="41591" xr:uid="{00000000-0005-0000-0000-0000816A0000}"/>
    <cellStyle name="Normal 4 14 2 7" xfId="15939" xr:uid="{00000000-0005-0000-0000-0000826A0000}"/>
    <cellStyle name="Normal 4 14 2 7 2" xfId="35891" xr:uid="{00000000-0005-0000-0000-0000836A0000}"/>
    <cellStyle name="Normal 4 14 2 8" xfId="24491" xr:uid="{00000000-0005-0000-0000-0000846A0000}"/>
    <cellStyle name="Normal 4 14 2 8 2" xfId="44441" xr:uid="{00000000-0005-0000-0000-0000856A0000}"/>
    <cellStyle name="Normal 4 14 2 9" xfId="13089" xr:uid="{00000000-0005-0000-0000-0000866A0000}"/>
    <cellStyle name="Normal 4 14 3" xfId="3160" xr:uid="{00000000-0005-0000-0000-0000876A0000}"/>
    <cellStyle name="Normal 4 14 3 2" xfId="3161" xr:uid="{00000000-0005-0000-0000-0000886A0000}"/>
    <cellStyle name="Normal 4 14 3 2 2" xfId="7394" xr:uid="{00000000-0005-0000-0000-0000896A0000}"/>
    <cellStyle name="Normal 4 14 3 2 2 2" xfId="27348" xr:uid="{00000000-0005-0000-0000-00008A6A0000}"/>
    <cellStyle name="Normal 4 14 3 2 2 2 2" xfId="47298" xr:uid="{00000000-0005-0000-0000-00008B6A0000}"/>
    <cellStyle name="Normal 4 14 3 2 2 3" xfId="18798" xr:uid="{00000000-0005-0000-0000-00008C6A0000}"/>
    <cellStyle name="Normal 4 14 3 2 2 4" xfId="38748" xr:uid="{00000000-0005-0000-0000-00008D6A0000}"/>
    <cellStyle name="Normal 4 14 3 2 3" xfId="10246" xr:uid="{00000000-0005-0000-0000-00008E6A0000}"/>
    <cellStyle name="Normal 4 14 3 2 3 2" xfId="30198" xr:uid="{00000000-0005-0000-0000-00008F6A0000}"/>
    <cellStyle name="Normal 4 14 3 2 3 2 2" xfId="50148" xr:uid="{00000000-0005-0000-0000-0000906A0000}"/>
    <cellStyle name="Normal 4 14 3 2 3 3" xfId="21648" xr:uid="{00000000-0005-0000-0000-0000916A0000}"/>
    <cellStyle name="Normal 4 14 3 2 3 4" xfId="41598" xr:uid="{00000000-0005-0000-0000-0000926A0000}"/>
    <cellStyle name="Normal 4 14 3 2 4" xfId="15946" xr:uid="{00000000-0005-0000-0000-0000936A0000}"/>
    <cellStyle name="Normal 4 14 3 2 4 2" xfId="35898" xr:uid="{00000000-0005-0000-0000-0000946A0000}"/>
    <cellStyle name="Normal 4 14 3 2 5" xfId="24498" xr:uid="{00000000-0005-0000-0000-0000956A0000}"/>
    <cellStyle name="Normal 4 14 3 2 5 2" xfId="44448" xr:uid="{00000000-0005-0000-0000-0000966A0000}"/>
    <cellStyle name="Normal 4 14 3 2 6" xfId="13096" xr:uid="{00000000-0005-0000-0000-0000976A0000}"/>
    <cellStyle name="Normal 4 14 3 2 7" xfId="33048" xr:uid="{00000000-0005-0000-0000-0000986A0000}"/>
    <cellStyle name="Normal 4 14 3 3" xfId="7393" xr:uid="{00000000-0005-0000-0000-0000996A0000}"/>
    <cellStyle name="Normal 4 14 3 3 2" xfId="27347" xr:uid="{00000000-0005-0000-0000-00009A6A0000}"/>
    <cellStyle name="Normal 4 14 3 3 2 2" xfId="47297" xr:uid="{00000000-0005-0000-0000-00009B6A0000}"/>
    <cellStyle name="Normal 4 14 3 3 3" xfId="18797" xr:uid="{00000000-0005-0000-0000-00009C6A0000}"/>
    <cellStyle name="Normal 4 14 3 3 4" xfId="38747" xr:uid="{00000000-0005-0000-0000-00009D6A0000}"/>
    <cellStyle name="Normal 4 14 3 4" xfId="10245" xr:uid="{00000000-0005-0000-0000-00009E6A0000}"/>
    <cellStyle name="Normal 4 14 3 4 2" xfId="30197" xr:uid="{00000000-0005-0000-0000-00009F6A0000}"/>
    <cellStyle name="Normal 4 14 3 4 2 2" xfId="50147" xr:uid="{00000000-0005-0000-0000-0000A06A0000}"/>
    <cellStyle name="Normal 4 14 3 4 3" xfId="21647" xr:uid="{00000000-0005-0000-0000-0000A16A0000}"/>
    <cellStyle name="Normal 4 14 3 4 4" xfId="41597" xr:uid="{00000000-0005-0000-0000-0000A26A0000}"/>
    <cellStyle name="Normal 4 14 3 5" xfId="15945" xr:uid="{00000000-0005-0000-0000-0000A36A0000}"/>
    <cellStyle name="Normal 4 14 3 5 2" xfId="35897" xr:uid="{00000000-0005-0000-0000-0000A46A0000}"/>
    <cellStyle name="Normal 4 14 3 6" xfId="24497" xr:uid="{00000000-0005-0000-0000-0000A56A0000}"/>
    <cellStyle name="Normal 4 14 3 6 2" xfId="44447" xr:uid="{00000000-0005-0000-0000-0000A66A0000}"/>
    <cellStyle name="Normal 4 14 3 7" xfId="13095" xr:uid="{00000000-0005-0000-0000-0000A76A0000}"/>
    <cellStyle name="Normal 4 14 3 8" xfId="33047" xr:uid="{00000000-0005-0000-0000-0000A86A0000}"/>
    <cellStyle name="Normal 4 14 4" xfId="3162" xr:uid="{00000000-0005-0000-0000-0000A96A0000}"/>
    <cellStyle name="Normal 4 14 4 2" xfId="3163" xr:uid="{00000000-0005-0000-0000-0000AA6A0000}"/>
    <cellStyle name="Normal 4 14 4 2 2" xfId="7396" xr:uid="{00000000-0005-0000-0000-0000AB6A0000}"/>
    <cellStyle name="Normal 4 14 4 2 2 2" xfId="27350" xr:uid="{00000000-0005-0000-0000-0000AC6A0000}"/>
    <cellStyle name="Normal 4 14 4 2 2 2 2" xfId="47300" xr:uid="{00000000-0005-0000-0000-0000AD6A0000}"/>
    <cellStyle name="Normal 4 14 4 2 2 3" xfId="18800" xr:uid="{00000000-0005-0000-0000-0000AE6A0000}"/>
    <cellStyle name="Normal 4 14 4 2 2 4" xfId="38750" xr:uid="{00000000-0005-0000-0000-0000AF6A0000}"/>
    <cellStyle name="Normal 4 14 4 2 3" xfId="10248" xr:uid="{00000000-0005-0000-0000-0000B06A0000}"/>
    <cellStyle name="Normal 4 14 4 2 3 2" xfId="30200" xr:uid="{00000000-0005-0000-0000-0000B16A0000}"/>
    <cellStyle name="Normal 4 14 4 2 3 2 2" xfId="50150" xr:uid="{00000000-0005-0000-0000-0000B26A0000}"/>
    <cellStyle name="Normal 4 14 4 2 3 3" xfId="21650" xr:uid="{00000000-0005-0000-0000-0000B36A0000}"/>
    <cellStyle name="Normal 4 14 4 2 3 4" xfId="41600" xr:uid="{00000000-0005-0000-0000-0000B46A0000}"/>
    <cellStyle name="Normal 4 14 4 2 4" xfId="15948" xr:uid="{00000000-0005-0000-0000-0000B56A0000}"/>
    <cellStyle name="Normal 4 14 4 2 4 2" xfId="35900" xr:uid="{00000000-0005-0000-0000-0000B66A0000}"/>
    <cellStyle name="Normal 4 14 4 2 5" xfId="24500" xr:uid="{00000000-0005-0000-0000-0000B76A0000}"/>
    <cellStyle name="Normal 4 14 4 2 5 2" xfId="44450" xr:uid="{00000000-0005-0000-0000-0000B86A0000}"/>
    <cellStyle name="Normal 4 14 4 2 6" xfId="13098" xr:uid="{00000000-0005-0000-0000-0000B96A0000}"/>
    <cellStyle name="Normal 4 14 4 2 7" xfId="33050" xr:uid="{00000000-0005-0000-0000-0000BA6A0000}"/>
    <cellStyle name="Normal 4 14 4 3" xfId="7395" xr:uid="{00000000-0005-0000-0000-0000BB6A0000}"/>
    <cellStyle name="Normal 4 14 4 3 2" xfId="27349" xr:uid="{00000000-0005-0000-0000-0000BC6A0000}"/>
    <cellStyle name="Normal 4 14 4 3 2 2" xfId="47299" xr:uid="{00000000-0005-0000-0000-0000BD6A0000}"/>
    <cellStyle name="Normal 4 14 4 3 3" xfId="18799" xr:uid="{00000000-0005-0000-0000-0000BE6A0000}"/>
    <cellStyle name="Normal 4 14 4 3 4" xfId="38749" xr:uid="{00000000-0005-0000-0000-0000BF6A0000}"/>
    <cellStyle name="Normal 4 14 4 4" xfId="10247" xr:uid="{00000000-0005-0000-0000-0000C06A0000}"/>
    <cellStyle name="Normal 4 14 4 4 2" xfId="30199" xr:uid="{00000000-0005-0000-0000-0000C16A0000}"/>
    <cellStyle name="Normal 4 14 4 4 2 2" xfId="50149" xr:uid="{00000000-0005-0000-0000-0000C26A0000}"/>
    <cellStyle name="Normal 4 14 4 4 3" xfId="21649" xr:uid="{00000000-0005-0000-0000-0000C36A0000}"/>
    <cellStyle name="Normal 4 14 4 4 4" xfId="41599" xr:uid="{00000000-0005-0000-0000-0000C46A0000}"/>
    <cellStyle name="Normal 4 14 4 5" xfId="15947" xr:uid="{00000000-0005-0000-0000-0000C56A0000}"/>
    <cellStyle name="Normal 4 14 4 5 2" xfId="35899" xr:uid="{00000000-0005-0000-0000-0000C66A0000}"/>
    <cellStyle name="Normal 4 14 4 6" xfId="24499" xr:uid="{00000000-0005-0000-0000-0000C76A0000}"/>
    <cellStyle name="Normal 4 14 4 6 2" xfId="44449" xr:uid="{00000000-0005-0000-0000-0000C86A0000}"/>
    <cellStyle name="Normal 4 14 4 7" xfId="13097" xr:uid="{00000000-0005-0000-0000-0000C96A0000}"/>
    <cellStyle name="Normal 4 14 4 8" xfId="33049" xr:uid="{00000000-0005-0000-0000-0000CA6A0000}"/>
    <cellStyle name="Normal 4 14 5" xfId="3164" xr:uid="{00000000-0005-0000-0000-0000CB6A0000}"/>
    <cellStyle name="Normal 4 14 5 2" xfId="7397" xr:uid="{00000000-0005-0000-0000-0000CC6A0000}"/>
    <cellStyle name="Normal 4 14 5 2 2" xfId="27351" xr:uid="{00000000-0005-0000-0000-0000CD6A0000}"/>
    <cellStyle name="Normal 4 14 5 2 2 2" xfId="47301" xr:uid="{00000000-0005-0000-0000-0000CE6A0000}"/>
    <cellStyle name="Normal 4 14 5 2 3" xfId="18801" xr:uid="{00000000-0005-0000-0000-0000CF6A0000}"/>
    <cellStyle name="Normal 4 14 5 2 4" xfId="38751" xr:uid="{00000000-0005-0000-0000-0000D06A0000}"/>
    <cellStyle name="Normal 4 14 5 3" xfId="10249" xr:uid="{00000000-0005-0000-0000-0000D16A0000}"/>
    <cellStyle name="Normal 4 14 5 3 2" xfId="30201" xr:uid="{00000000-0005-0000-0000-0000D26A0000}"/>
    <cellStyle name="Normal 4 14 5 3 2 2" xfId="50151" xr:uid="{00000000-0005-0000-0000-0000D36A0000}"/>
    <cellStyle name="Normal 4 14 5 3 3" xfId="21651" xr:uid="{00000000-0005-0000-0000-0000D46A0000}"/>
    <cellStyle name="Normal 4 14 5 3 4" xfId="41601" xr:uid="{00000000-0005-0000-0000-0000D56A0000}"/>
    <cellStyle name="Normal 4 14 5 4" xfId="15949" xr:uid="{00000000-0005-0000-0000-0000D66A0000}"/>
    <cellStyle name="Normal 4 14 5 4 2" xfId="35901" xr:uid="{00000000-0005-0000-0000-0000D76A0000}"/>
    <cellStyle name="Normal 4 14 5 5" xfId="24501" xr:uid="{00000000-0005-0000-0000-0000D86A0000}"/>
    <cellStyle name="Normal 4 14 5 5 2" xfId="44451" xr:uid="{00000000-0005-0000-0000-0000D96A0000}"/>
    <cellStyle name="Normal 4 14 5 6" xfId="13099" xr:uid="{00000000-0005-0000-0000-0000DA6A0000}"/>
    <cellStyle name="Normal 4 14 5 7" xfId="33051" xr:uid="{00000000-0005-0000-0000-0000DB6A0000}"/>
    <cellStyle name="Normal 4 14 6" xfId="7386" xr:uid="{00000000-0005-0000-0000-0000DC6A0000}"/>
    <cellStyle name="Normal 4 14 6 2" xfId="27340" xr:uid="{00000000-0005-0000-0000-0000DD6A0000}"/>
    <cellStyle name="Normal 4 14 6 2 2" xfId="47290" xr:uid="{00000000-0005-0000-0000-0000DE6A0000}"/>
    <cellStyle name="Normal 4 14 6 3" xfId="18790" xr:uid="{00000000-0005-0000-0000-0000DF6A0000}"/>
    <cellStyle name="Normal 4 14 6 4" xfId="38740" xr:uid="{00000000-0005-0000-0000-0000E06A0000}"/>
    <cellStyle name="Normal 4 14 7" xfId="10238" xr:uid="{00000000-0005-0000-0000-0000E16A0000}"/>
    <cellStyle name="Normal 4 14 7 2" xfId="30190" xr:uid="{00000000-0005-0000-0000-0000E26A0000}"/>
    <cellStyle name="Normal 4 14 7 2 2" xfId="50140" xr:uid="{00000000-0005-0000-0000-0000E36A0000}"/>
    <cellStyle name="Normal 4 14 7 3" xfId="21640" xr:uid="{00000000-0005-0000-0000-0000E46A0000}"/>
    <cellStyle name="Normal 4 14 7 4" xfId="41590" xr:uid="{00000000-0005-0000-0000-0000E56A0000}"/>
    <cellStyle name="Normal 4 14 8" xfId="15938" xr:uid="{00000000-0005-0000-0000-0000E66A0000}"/>
    <cellStyle name="Normal 4 14 8 2" xfId="35890" xr:uid="{00000000-0005-0000-0000-0000E76A0000}"/>
    <cellStyle name="Normal 4 14 9" xfId="24490" xr:uid="{00000000-0005-0000-0000-0000E86A0000}"/>
    <cellStyle name="Normal 4 14 9 2" xfId="44440" xr:uid="{00000000-0005-0000-0000-0000E96A0000}"/>
    <cellStyle name="Normal 4 15" xfId="3165" xr:uid="{00000000-0005-0000-0000-0000EA6A0000}"/>
    <cellStyle name="Normal 4 15 10" xfId="33052" xr:uid="{00000000-0005-0000-0000-0000EB6A0000}"/>
    <cellStyle name="Normal 4 15 2" xfId="3166" xr:uid="{00000000-0005-0000-0000-0000EC6A0000}"/>
    <cellStyle name="Normal 4 15 2 2" xfId="3167" xr:uid="{00000000-0005-0000-0000-0000ED6A0000}"/>
    <cellStyle name="Normal 4 15 2 2 2" xfId="7400" xr:uid="{00000000-0005-0000-0000-0000EE6A0000}"/>
    <cellStyle name="Normal 4 15 2 2 2 2" xfId="27354" xr:uid="{00000000-0005-0000-0000-0000EF6A0000}"/>
    <cellStyle name="Normal 4 15 2 2 2 2 2" xfId="47304" xr:uid="{00000000-0005-0000-0000-0000F06A0000}"/>
    <cellStyle name="Normal 4 15 2 2 2 3" xfId="18804" xr:uid="{00000000-0005-0000-0000-0000F16A0000}"/>
    <cellStyle name="Normal 4 15 2 2 2 4" xfId="38754" xr:uid="{00000000-0005-0000-0000-0000F26A0000}"/>
    <cellStyle name="Normal 4 15 2 2 3" xfId="10252" xr:uid="{00000000-0005-0000-0000-0000F36A0000}"/>
    <cellStyle name="Normal 4 15 2 2 3 2" xfId="30204" xr:uid="{00000000-0005-0000-0000-0000F46A0000}"/>
    <cellStyle name="Normal 4 15 2 2 3 2 2" xfId="50154" xr:uid="{00000000-0005-0000-0000-0000F56A0000}"/>
    <cellStyle name="Normal 4 15 2 2 3 3" xfId="21654" xr:uid="{00000000-0005-0000-0000-0000F66A0000}"/>
    <cellStyle name="Normal 4 15 2 2 3 4" xfId="41604" xr:uid="{00000000-0005-0000-0000-0000F76A0000}"/>
    <cellStyle name="Normal 4 15 2 2 4" xfId="15952" xr:uid="{00000000-0005-0000-0000-0000F86A0000}"/>
    <cellStyle name="Normal 4 15 2 2 4 2" xfId="35904" xr:uid="{00000000-0005-0000-0000-0000F96A0000}"/>
    <cellStyle name="Normal 4 15 2 2 5" xfId="24504" xr:uid="{00000000-0005-0000-0000-0000FA6A0000}"/>
    <cellStyle name="Normal 4 15 2 2 5 2" xfId="44454" xr:uid="{00000000-0005-0000-0000-0000FB6A0000}"/>
    <cellStyle name="Normal 4 15 2 2 6" xfId="13102" xr:uid="{00000000-0005-0000-0000-0000FC6A0000}"/>
    <cellStyle name="Normal 4 15 2 2 7" xfId="33054" xr:uid="{00000000-0005-0000-0000-0000FD6A0000}"/>
    <cellStyle name="Normal 4 15 2 3" xfId="7399" xr:uid="{00000000-0005-0000-0000-0000FE6A0000}"/>
    <cellStyle name="Normal 4 15 2 3 2" xfId="27353" xr:uid="{00000000-0005-0000-0000-0000FF6A0000}"/>
    <cellStyle name="Normal 4 15 2 3 2 2" xfId="47303" xr:uid="{00000000-0005-0000-0000-0000006B0000}"/>
    <cellStyle name="Normal 4 15 2 3 3" xfId="18803" xr:uid="{00000000-0005-0000-0000-0000016B0000}"/>
    <cellStyle name="Normal 4 15 2 3 4" xfId="38753" xr:uid="{00000000-0005-0000-0000-0000026B0000}"/>
    <cellStyle name="Normal 4 15 2 4" xfId="10251" xr:uid="{00000000-0005-0000-0000-0000036B0000}"/>
    <cellStyle name="Normal 4 15 2 4 2" xfId="30203" xr:uid="{00000000-0005-0000-0000-0000046B0000}"/>
    <cellStyle name="Normal 4 15 2 4 2 2" xfId="50153" xr:uid="{00000000-0005-0000-0000-0000056B0000}"/>
    <cellStyle name="Normal 4 15 2 4 3" xfId="21653" xr:uid="{00000000-0005-0000-0000-0000066B0000}"/>
    <cellStyle name="Normal 4 15 2 4 4" xfId="41603" xr:uid="{00000000-0005-0000-0000-0000076B0000}"/>
    <cellStyle name="Normal 4 15 2 5" xfId="15951" xr:uid="{00000000-0005-0000-0000-0000086B0000}"/>
    <cellStyle name="Normal 4 15 2 5 2" xfId="35903" xr:uid="{00000000-0005-0000-0000-0000096B0000}"/>
    <cellStyle name="Normal 4 15 2 6" xfId="24503" xr:uid="{00000000-0005-0000-0000-00000A6B0000}"/>
    <cellStyle name="Normal 4 15 2 6 2" xfId="44453" xr:uid="{00000000-0005-0000-0000-00000B6B0000}"/>
    <cellStyle name="Normal 4 15 2 7" xfId="13101" xr:uid="{00000000-0005-0000-0000-00000C6B0000}"/>
    <cellStyle name="Normal 4 15 2 8" xfId="33053" xr:uid="{00000000-0005-0000-0000-00000D6B0000}"/>
    <cellStyle name="Normal 4 15 3" xfId="3168" xr:uid="{00000000-0005-0000-0000-00000E6B0000}"/>
    <cellStyle name="Normal 4 15 3 2" xfId="3169" xr:uid="{00000000-0005-0000-0000-00000F6B0000}"/>
    <cellStyle name="Normal 4 15 3 2 2" xfId="7402" xr:uid="{00000000-0005-0000-0000-0000106B0000}"/>
    <cellStyle name="Normal 4 15 3 2 2 2" xfId="27356" xr:uid="{00000000-0005-0000-0000-0000116B0000}"/>
    <cellStyle name="Normal 4 15 3 2 2 2 2" xfId="47306" xr:uid="{00000000-0005-0000-0000-0000126B0000}"/>
    <cellStyle name="Normal 4 15 3 2 2 3" xfId="18806" xr:uid="{00000000-0005-0000-0000-0000136B0000}"/>
    <cellStyle name="Normal 4 15 3 2 2 4" xfId="38756" xr:uid="{00000000-0005-0000-0000-0000146B0000}"/>
    <cellStyle name="Normal 4 15 3 2 3" xfId="10254" xr:uid="{00000000-0005-0000-0000-0000156B0000}"/>
    <cellStyle name="Normal 4 15 3 2 3 2" xfId="30206" xr:uid="{00000000-0005-0000-0000-0000166B0000}"/>
    <cellStyle name="Normal 4 15 3 2 3 2 2" xfId="50156" xr:uid="{00000000-0005-0000-0000-0000176B0000}"/>
    <cellStyle name="Normal 4 15 3 2 3 3" xfId="21656" xr:uid="{00000000-0005-0000-0000-0000186B0000}"/>
    <cellStyle name="Normal 4 15 3 2 3 4" xfId="41606" xr:uid="{00000000-0005-0000-0000-0000196B0000}"/>
    <cellStyle name="Normal 4 15 3 2 4" xfId="15954" xr:uid="{00000000-0005-0000-0000-00001A6B0000}"/>
    <cellStyle name="Normal 4 15 3 2 4 2" xfId="35906" xr:uid="{00000000-0005-0000-0000-00001B6B0000}"/>
    <cellStyle name="Normal 4 15 3 2 5" xfId="24506" xr:uid="{00000000-0005-0000-0000-00001C6B0000}"/>
    <cellStyle name="Normal 4 15 3 2 5 2" xfId="44456" xr:uid="{00000000-0005-0000-0000-00001D6B0000}"/>
    <cellStyle name="Normal 4 15 3 2 6" xfId="13104" xr:uid="{00000000-0005-0000-0000-00001E6B0000}"/>
    <cellStyle name="Normal 4 15 3 2 7" xfId="33056" xr:uid="{00000000-0005-0000-0000-00001F6B0000}"/>
    <cellStyle name="Normal 4 15 3 3" xfId="7401" xr:uid="{00000000-0005-0000-0000-0000206B0000}"/>
    <cellStyle name="Normal 4 15 3 3 2" xfId="27355" xr:uid="{00000000-0005-0000-0000-0000216B0000}"/>
    <cellStyle name="Normal 4 15 3 3 2 2" xfId="47305" xr:uid="{00000000-0005-0000-0000-0000226B0000}"/>
    <cellStyle name="Normal 4 15 3 3 3" xfId="18805" xr:uid="{00000000-0005-0000-0000-0000236B0000}"/>
    <cellStyle name="Normal 4 15 3 3 4" xfId="38755" xr:uid="{00000000-0005-0000-0000-0000246B0000}"/>
    <cellStyle name="Normal 4 15 3 4" xfId="10253" xr:uid="{00000000-0005-0000-0000-0000256B0000}"/>
    <cellStyle name="Normal 4 15 3 4 2" xfId="30205" xr:uid="{00000000-0005-0000-0000-0000266B0000}"/>
    <cellStyle name="Normal 4 15 3 4 2 2" xfId="50155" xr:uid="{00000000-0005-0000-0000-0000276B0000}"/>
    <cellStyle name="Normal 4 15 3 4 3" xfId="21655" xr:uid="{00000000-0005-0000-0000-0000286B0000}"/>
    <cellStyle name="Normal 4 15 3 4 4" xfId="41605" xr:uid="{00000000-0005-0000-0000-0000296B0000}"/>
    <cellStyle name="Normal 4 15 3 5" xfId="15953" xr:uid="{00000000-0005-0000-0000-00002A6B0000}"/>
    <cellStyle name="Normal 4 15 3 5 2" xfId="35905" xr:uid="{00000000-0005-0000-0000-00002B6B0000}"/>
    <cellStyle name="Normal 4 15 3 6" xfId="24505" xr:uid="{00000000-0005-0000-0000-00002C6B0000}"/>
    <cellStyle name="Normal 4 15 3 6 2" xfId="44455" xr:uid="{00000000-0005-0000-0000-00002D6B0000}"/>
    <cellStyle name="Normal 4 15 3 7" xfId="13103" xr:uid="{00000000-0005-0000-0000-00002E6B0000}"/>
    <cellStyle name="Normal 4 15 3 8" xfId="33055" xr:uid="{00000000-0005-0000-0000-00002F6B0000}"/>
    <cellStyle name="Normal 4 15 4" xfId="3170" xr:uid="{00000000-0005-0000-0000-0000306B0000}"/>
    <cellStyle name="Normal 4 15 4 2" xfId="7403" xr:uid="{00000000-0005-0000-0000-0000316B0000}"/>
    <cellStyle name="Normal 4 15 4 2 2" xfId="27357" xr:uid="{00000000-0005-0000-0000-0000326B0000}"/>
    <cellStyle name="Normal 4 15 4 2 2 2" xfId="47307" xr:uid="{00000000-0005-0000-0000-0000336B0000}"/>
    <cellStyle name="Normal 4 15 4 2 3" xfId="18807" xr:uid="{00000000-0005-0000-0000-0000346B0000}"/>
    <cellStyle name="Normal 4 15 4 2 4" xfId="38757" xr:uid="{00000000-0005-0000-0000-0000356B0000}"/>
    <cellStyle name="Normal 4 15 4 3" xfId="10255" xr:uid="{00000000-0005-0000-0000-0000366B0000}"/>
    <cellStyle name="Normal 4 15 4 3 2" xfId="30207" xr:uid="{00000000-0005-0000-0000-0000376B0000}"/>
    <cellStyle name="Normal 4 15 4 3 2 2" xfId="50157" xr:uid="{00000000-0005-0000-0000-0000386B0000}"/>
    <cellStyle name="Normal 4 15 4 3 3" xfId="21657" xr:uid="{00000000-0005-0000-0000-0000396B0000}"/>
    <cellStyle name="Normal 4 15 4 3 4" xfId="41607" xr:uid="{00000000-0005-0000-0000-00003A6B0000}"/>
    <cellStyle name="Normal 4 15 4 4" xfId="15955" xr:uid="{00000000-0005-0000-0000-00003B6B0000}"/>
    <cellStyle name="Normal 4 15 4 4 2" xfId="35907" xr:uid="{00000000-0005-0000-0000-00003C6B0000}"/>
    <cellStyle name="Normal 4 15 4 5" xfId="24507" xr:uid="{00000000-0005-0000-0000-00003D6B0000}"/>
    <cellStyle name="Normal 4 15 4 5 2" xfId="44457" xr:uid="{00000000-0005-0000-0000-00003E6B0000}"/>
    <cellStyle name="Normal 4 15 4 6" xfId="13105" xr:uid="{00000000-0005-0000-0000-00003F6B0000}"/>
    <cellStyle name="Normal 4 15 4 7" xfId="33057" xr:uid="{00000000-0005-0000-0000-0000406B0000}"/>
    <cellStyle name="Normal 4 15 5" xfId="7398" xr:uid="{00000000-0005-0000-0000-0000416B0000}"/>
    <cellStyle name="Normal 4 15 5 2" xfId="27352" xr:uid="{00000000-0005-0000-0000-0000426B0000}"/>
    <cellStyle name="Normal 4 15 5 2 2" xfId="47302" xr:uid="{00000000-0005-0000-0000-0000436B0000}"/>
    <cellStyle name="Normal 4 15 5 3" xfId="18802" xr:uid="{00000000-0005-0000-0000-0000446B0000}"/>
    <cellStyle name="Normal 4 15 5 4" xfId="38752" xr:uid="{00000000-0005-0000-0000-0000456B0000}"/>
    <cellStyle name="Normal 4 15 6" xfId="10250" xr:uid="{00000000-0005-0000-0000-0000466B0000}"/>
    <cellStyle name="Normal 4 15 6 2" xfId="30202" xr:uid="{00000000-0005-0000-0000-0000476B0000}"/>
    <cellStyle name="Normal 4 15 6 2 2" xfId="50152" xr:uid="{00000000-0005-0000-0000-0000486B0000}"/>
    <cellStyle name="Normal 4 15 6 3" xfId="21652" xr:uid="{00000000-0005-0000-0000-0000496B0000}"/>
    <cellStyle name="Normal 4 15 6 4" xfId="41602" xr:uid="{00000000-0005-0000-0000-00004A6B0000}"/>
    <cellStyle name="Normal 4 15 7" xfId="15950" xr:uid="{00000000-0005-0000-0000-00004B6B0000}"/>
    <cellStyle name="Normal 4 15 7 2" xfId="35902" xr:uid="{00000000-0005-0000-0000-00004C6B0000}"/>
    <cellStyle name="Normal 4 15 8" xfId="24502" xr:uid="{00000000-0005-0000-0000-00004D6B0000}"/>
    <cellStyle name="Normal 4 15 8 2" xfId="44452" xr:uid="{00000000-0005-0000-0000-00004E6B0000}"/>
    <cellStyle name="Normal 4 15 9" xfId="13100" xr:uid="{00000000-0005-0000-0000-00004F6B0000}"/>
    <cellStyle name="Normal 4 16" xfId="3171" xr:uid="{00000000-0005-0000-0000-0000506B0000}"/>
    <cellStyle name="Normal 4 16 2" xfId="3172" xr:uid="{00000000-0005-0000-0000-0000516B0000}"/>
    <cellStyle name="Normal 4 16 2 2" xfId="3173" xr:uid="{00000000-0005-0000-0000-0000526B0000}"/>
    <cellStyle name="Normal 4 16 2 2 2" xfId="7406" xr:uid="{00000000-0005-0000-0000-0000536B0000}"/>
    <cellStyle name="Normal 4 16 2 2 2 2" xfId="27360" xr:uid="{00000000-0005-0000-0000-0000546B0000}"/>
    <cellStyle name="Normal 4 16 2 2 2 2 2" xfId="47310" xr:uid="{00000000-0005-0000-0000-0000556B0000}"/>
    <cellStyle name="Normal 4 16 2 2 2 3" xfId="18810" xr:uid="{00000000-0005-0000-0000-0000566B0000}"/>
    <cellStyle name="Normal 4 16 2 2 2 4" xfId="38760" xr:uid="{00000000-0005-0000-0000-0000576B0000}"/>
    <cellStyle name="Normal 4 16 2 2 3" xfId="10258" xr:uid="{00000000-0005-0000-0000-0000586B0000}"/>
    <cellStyle name="Normal 4 16 2 2 3 2" xfId="30210" xr:uid="{00000000-0005-0000-0000-0000596B0000}"/>
    <cellStyle name="Normal 4 16 2 2 3 2 2" xfId="50160" xr:uid="{00000000-0005-0000-0000-00005A6B0000}"/>
    <cellStyle name="Normal 4 16 2 2 3 3" xfId="21660" xr:uid="{00000000-0005-0000-0000-00005B6B0000}"/>
    <cellStyle name="Normal 4 16 2 2 3 4" xfId="41610" xr:uid="{00000000-0005-0000-0000-00005C6B0000}"/>
    <cellStyle name="Normal 4 16 2 2 4" xfId="15958" xr:uid="{00000000-0005-0000-0000-00005D6B0000}"/>
    <cellStyle name="Normal 4 16 2 2 4 2" xfId="35910" xr:uid="{00000000-0005-0000-0000-00005E6B0000}"/>
    <cellStyle name="Normal 4 16 2 2 5" xfId="24510" xr:uid="{00000000-0005-0000-0000-00005F6B0000}"/>
    <cellStyle name="Normal 4 16 2 2 5 2" xfId="44460" xr:uid="{00000000-0005-0000-0000-0000606B0000}"/>
    <cellStyle name="Normal 4 16 2 2 6" xfId="13108" xr:uid="{00000000-0005-0000-0000-0000616B0000}"/>
    <cellStyle name="Normal 4 16 2 2 7" xfId="33060" xr:uid="{00000000-0005-0000-0000-0000626B0000}"/>
    <cellStyle name="Normal 4 16 2 3" xfId="7405" xr:uid="{00000000-0005-0000-0000-0000636B0000}"/>
    <cellStyle name="Normal 4 16 2 3 2" xfId="27359" xr:uid="{00000000-0005-0000-0000-0000646B0000}"/>
    <cellStyle name="Normal 4 16 2 3 2 2" xfId="47309" xr:uid="{00000000-0005-0000-0000-0000656B0000}"/>
    <cellStyle name="Normal 4 16 2 3 3" xfId="18809" xr:uid="{00000000-0005-0000-0000-0000666B0000}"/>
    <cellStyle name="Normal 4 16 2 3 4" xfId="38759" xr:uid="{00000000-0005-0000-0000-0000676B0000}"/>
    <cellStyle name="Normal 4 16 2 4" xfId="10257" xr:uid="{00000000-0005-0000-0000-0000686B0000}"/>
    <cellStyle name="Normal 4 16 2 4 2" xfId="30209" xr:uid="{00000000-0005-0000-0000-0000696B0000}"/>
    <cellStyle name="Normal 4 16 2 4 2 2" xfId="50159" xr:uid="{00000000-0005-0000-0000-00006A6B0000}"/>
    <cellStyle name="Normal 4 16 2 4 3" xfId="21659" xr:uid="{00000000-0005-0000-0000-00006B6B0000}"/>
    <cellStyle name="Normal 4 16 2 4 4" xfId="41609" xr:uid="{00000000-0005-0000-0000-00006C6B0000}"/>
    <cellStyle name="Normal 4 16 2 5" xfId="15957" xr:uid="{00000000-0005-0000-0000-00006D6B0000}"/>
    <cellStyle name="Normal 4 16 2 5 2" xfId="35909" xr:uid="{00000000-0005-0000-0000-00006E6B0000}"/>
    <cellStyle name="Normal 4 16 2 6" xfId="24509" xr:uid="{00000000-0005-0000-0000-00006F6B0000}"/>
    <cellStyle name="Normal 4 16 2 6 2" xfId="44459" xr:uid="{00000000-0005-0000-0000-0000706B0000}"/>
    <cellStyle name="Normal 4 16 2 7" xfId="13107" xr:uid="{00000000-0005-0000-0000-0000716B0000}"/>
    <cellStyle name="Normal 4 16 2 8" xfId="33059" xr:uid="{00000000-0005-0000-0000-0000726B0000}"/>
    <cellStyle name="Normal 4 16 3" xfId="3174" xr:uid="{00000000-0005-0000-0000-0000736B0000}"/>
    <cellStyle name="Normal 4 16 3 2" xfId="3175" xr:uid="{00000000-0005-0000-0000-0000746B0000}"/>
    <cellStyle name="Normal 4 16 3 2 2" xfId="7408" xr:uid="{00000000-0005-0000-0000-0000756B0000}"/>
    <cellStyle name="Normal 4 16 3 2 2 2" xfId="27362" xr:uid="{00000000-0005-0000-0000-0000766B0000}"/>
    <cellStyle name="Normal 4 16 3 2 2 2 2" xfId="47312" xr:uid="{00000000-0005-0000-0000-0000776B0000}"/>
    <cellStyle name="Normal 4 16 3 2 2 3" xfId="18812" xr:uid="{00000000-0005-0000-0000-0000786B0000}"/>
    <cellStyle name="Normal 4 16 3 2 2 4" xfId="38762" xr:uid="{00000000-0005-0000-0000-0000796B0000}"/>
    <cellStyle name="Normal 4 16 3 2 3" xfId="10260" xr:uid="{00000000-0005-0000-0000-00007A6B0000}"/>
    <cellStyle name="Normal 4 16 3 2 3 2" xfId="30212" xr:uid="{00000000-0005-0000-0000-00007B6B0000}"/>
    <cellStyle name="Normal 4 16 3 2 3 2 2" xfId="50162" xr:uid="{00000000-0005-0000-0000-00007C6B0000}"/>
    <cellStyle name="Normal 4 16 3 2 3 3" xfId="21662" xr:uid="{00000000-0005-0000-0000-00007D6B0000}"/>
    <cellStyle name="Normal 4 16 3 2 3 4" xfId="41612" xr:uid="{00000000-0005-0000-0000-00007E6B0000}"/>
    <cellStyle name="Normal 4 16 3 2 4" xfId="15960" xr:uid="{00000000-0005-0000-0000-00007F6B0000}"/>
    <cellStyle name="Normal 4 16 3 2 4 2" xfId="35912" xr:uid="{00000000-0005-0000-0000-0000806B0000}"/>
    <cellStyle name="Normal 4 16 3 2 5" xfId="24512" xr:uid="{00000000-0005-0000-0000-0000816B0000}"/>
    <cellStyle name="Normal 4 16 3 2 5 2" xfId="44462" xr:uid="{00000000-0005-0000-0000-0000826B0000}"/>
    <cellStyle name="Normal 4 16 3 2 6" xfId="13110" xr:uid="{00000000-0005-0000-0000-0000836B0000}"/>
    <cellStyle name="Normal 4 16 3 2 7" xfId="33062" xr:uid="{00000000-0005-0000-0000-0000846B0000}"/>
    <cellStyle name="Normal 4 16 3 3" xfId="7407" xr:uid="{00000000-0005-0000-0000-0000856B0000}"/>
    <cellStyle name="Normal 4 16 3 3 2" xfId="27361" xr:uid="{00000000-0005-0000-0000-0000866B0000}"/>
    <cellStyle name="Normal 4 16 3 3 2 2" xfId="47311" xr:uid="{00000000-0005-0000-0000-0000876B0000}"/>
    <cellStyle name="Normal 4 16 3 3 3" xfId="18811" xr:uid="{00000000-0005-0000-0000-0000886B0000}"/>
    <cellStyle name="Normal 4 16 3 3 4" xfId="38761" xr:uid="{00000000-0005-0000-0000-0000896B0000}"/>
    <cellStyle name="Normal 4 16 3 4" xfId="10259" xr:uid="{00000000-0005-0000-0000-00008A6B0000}"/>
    <cellStyle name="Normal 4 16 3 4 2" xfId="30211" xr:uid="{00000000-0005-0000-0000-00008B6B0000}"/>
    <cellStyle name="Normal 4 16 3 4 2 2" xfId="50161" xr:uid="{00000000-0005-0000-0000-00008C6B0000}"/>
    <cellStyle name="Normal 4 16 3 4 3" xfId="21661" xr:uid="{00000000-0005-0000-0000-00008D6B0000}"/>
    <cellStyle name="Normal 4 16 3 4 4" xfId="41611" xr:uid="{00000000-0005-0000-0000-00008E6B0000}"/>
    <cellStyle name="Normal 4 16 3 5" xfId="15959" xr:uid="{00000000-0005-0000-0000-00008F6B0000}"/>
    <cellStyle name="Normal 4 16 3 5 2" xfId="35911" xr:uid="{00000000-0005-0000-0000-0000906B0000}"/>
    <cellStyle name="Normal 4 16 3 6" xfId="24511" xr:uid="{00000000-0005-0000-0000-0000916B0000}"/>
    <cellStyle name="Normal 4 16 3 6 2" xfId="44461" xr:uid="{00000000-0005-0000-0000-0000926B0000}"/>
    <cellStyle name="Normal 4 16 3 7" xfId="13109" xr:uid="{00000000-0005-0000-0000-0000936B0000}"/>
    <cellStyle name="Normal 4 16 3 8" xfId="33061" xr:uid="{00000000-0005-0000-0000-0000946B0000}"/>
    <cellStyle name="Normal 4 16 4" xfId="7404" xr:uid="{00000000-0005-0000-0000-0000956B0000}"/>
    <cellStyle name="Normal 4 16 4 2" xfId="27358" xr:uid="{00000000-0005-0000-0000-0000966B0000}"/>
    <cellStyle name="Normal 4 16 4 2 2" xfId="47308" xr:uid="{00000000-0005-0000-0000-0000976B0000}"/>
    <cellStyle name="Normal 4 16 4 3" xfId="18808" xr:uid="{00000000-0005-0000-0000-0000986B0000}"/>
    <cellStyle name="Normal 4 16 4 4" xfId="38758" xr:uid="{00000000-0005-0000-0000-0000996B0000}"/>
    <cellStyle name="Normal 4 16 5" xfId="10256" xr:uid="{00000000-0005-0000-0000-00009A6B0000}"/>
    <cellStyle name="Normal 4 16 5 2" xfId="30208" xr:uid="{00000000-0005-0000-0000-00009B6B0000}"/>
    <cellStyle name="Normal 4 16 5 2 2" xfId="50158" xr:uid="{00000000-0005-0000-0000-00009C6B0000}"/>
    <cellStyle name="Normal 4 16 5 3" xfId="21658" xr:uid="{00000000-0005-0000-0000-00009D6B0000}"/>
    <cellStyle name="Normal 4 16 5 4" xfId="41608" xr:uid="{00000000-0005-0000-0000-00009E6B0000}"/>
    <cellStyle name="Normal 4 16 6" xfId="15956" xr:uid="{00000000-0005-0000-0000-00009F6B0000}"/>
    <cellStyle name="Normal 4 16 6 2" xfId="35908" xr:uid="{00000000-0005-0000-0000-0000A06B0000}"/>
    <cellStyle name="Normal 4 16 7" xfId="24508" xr:uid="{00000000-0005-0000-0000-0000A16B0000}"/>
    <cellStyle name="Normal 4 16 7 2" xfId="44458" xr:uid="{00000000-0005-0000-0000-0000A26B0000}"/>
    <cellStyle name="Normal 4 16 8" xfId="13106" xr:uid="{00000000-0005-0000-0000-0000A36B0000}"/>
    <cellStyle name="Normal 4 16 9" xfId="33058" xr:uid="{00000000-0005-0000-0000-0000A46B0000}"/>
    <cellStyle name="Normal 4 17" xfId="3176" xr:uid="{00000000-0005-0000-0000-0000A56B0000}"/>
    <cellStyle name="Normal 4 17 2" xfId="3177" xr:uid="{00000000-0005-0000-0000-0000A66B0000}"/>
    <cellStyle name="Normal 4 17 2 2" xfId="7410" xr:uid="{00000000-0005-0000-0000-0000A76B0000}"/>
    <cellStyle name="Normal 4 17 2 2 2" xfId="27364" xr:uid="{00000000-0005-0000-0000-0000A86B0000}"/>
    <cellStyle name="Normal 4 17 2 2 2 2" xfId="47314" xr:uid="{00000000-0005-0000-0000-0000A96B0000}"/>
    <cellStyle name="Normal 4 17 2 2 3" xfId="18814" xr:uid="{00000000-0005-0000-0000-0000AA6B0000}"/>
    <cellStyle name="Normal 4 17 2 2 4" xfId="38764" xr:uid="{00000000-0005-0000-0000-0000AB6B0000}"/>
    <cellStyle name="Normal 4 17 2 3" xfId="10262" xr:uid="{00000000-0005-0000-0000-0000AC6B0000}"/>
    <cellStyle name="Normal 4 17 2 3 2" xfId="30214" xr:uid="{00000000-0005-0000-0000-0000AD6B0000}"/>
    <cellStyle name="Normal 4 17 2 3 2 2" xfId="50164" xr:uid="{00000000-0005-0000-0000-0000AE6B0000}"/>
    <cellStyle name="Normal 4 17 2 3 3" xfId="21664" xr:uid="{00000000-0005-0000-0000-0000AF6B0000}"/>
    <cellStyle name="Normal 4 17 2 3 4" xfId="41614" xr:uid="{00000000-0005-0000-0000-0000B06B0000}"/>
    <cellStyle name="Normal 4 17 2 4" xfId="15962" xr:uid="{00000000-0005-0000-0000-0000B16B0000}"/>
    <cellStyle name="Normal 4 17 2 4 2" xfId="35914" xr:uid="{00000000-0005-0000-0000-0000B26B0000}"/>
    <cellStyle name="Normal 4 17 2 5" xfId="24514" xr:uid="{00000000-0005-0000-0000-0000B36B0000}"/>
    <cellStyle name="Normal 4 17 2 5 2" xfId="44464" xr:uid="{00000000-0005-0000-0000-0000B46B0000}"/>
    <cellStyle name="Normal 4 17 2 6" xfId="13112" xr:uid="{00000000-0005-0000-0000-0000B56B0000}"/>
    <cellStyle name="Normal 4 17 2 7" xfId="33064" xr:uid="{00000000-0005-0000-0000-0000B66B0000}"/>
    <cellStyle name="Normal 4 17 3" xfId="7409" xr:uid="{00000000-0005-0000-0000-0000B76B0000}"/>
    <cellStyle name="Normal 4 17 3 2" xfId="27363" xr:uid="{00000000-0005-0000-0000-0000B86B0000}"/>
    <cellStyle name="Normal 4 17 3 2 2" xfId="47313" xr:uid="{00000000-0005-0000-0000-0000B96B0000}"/>
    <cellStyle name="Normal 4 17 3 3" xfId="18813" xr:uid="{00000000-0005-0000-0000-0000BA6B0000}"/>
    <cellStyle name="Normal 4 17 3 4" xfId="38763" xr:uid="{00000000-0005-0000-0000-0000BB6B0000}"/>
    <cellStyle name="Normal 4 17 4" xfId="10261" xr:uid="{00000000-0005-0000-0000-0000BC6B0000}"/>
    <cellStyle name="Normal 4 17 4 2" xfId="30213" xr:uid="{00000000-0005-0000-0000-0000BD6B0000}"/>
    <cellStyle name="Normal 4 17 4 2 2" xfId="50163" xr:uid="{00000000-0005-0000-0000-0000BE6B0000}"/>
    <cellStyle name="Normal 4 17 4 3" xfId="21663" xr:uid="{00000000-0005-0000-0000-0000BF6B0000}"/>
    <cellStyle name="Normal 4 17 4 4" xfId="41613" xr:uid="{00000000-0005-0000-0000-0000C06B0000}"/>
    <cellStyle name="Normal 4 17 5" xfId="15961" xr:uid="{00000000-0005-0000-0000-0000C16B0000}"/>
    <cellStyle name="Normal 4 17 5 2" xfId="35913" xr:uid="{00000000-0005-0000-0000-0000C26B0000}"/>
    <cellStyle name="Normal 4 17 6" xfId="24513" xr:uid="{00000000-0005-0000-0000-0000C36B0000}"/>
    <cellStyle name="Normal 4 17 6 2" xfId="44463" xr:uid="{00000000-0005-0000-0000-0000C46B0000}"/>
    <cellStyle name="Normal 4 17 7" xfId="13111" xr:uid="{00000000-0005-0000-0000-0000C56B0000}"/>
    <cellStyle name="Normal 4 17 8" xfId="33063" xr:uid="{00000000-0005-0000-0000-0000C66B0000}"/>
    <cellStyle name="Normal 4 18" xfId="3178" xr:uid="{00000000-0005-0000-0000-0000C76B0000}"/>
    <cellStyle name="Normal 4 18 2" xfId="3179" xr:uid="{00000000-0005-0000-0000-0000C86B0000}"/>
    <cellStyle name="Normal 4 18 2 2" xfId="7412" xr:uid="{00000000-0005-0000-0000-0000C96B0000}"/>
    <cellStyle name="Normal 4 18 2 2 2" xfId="27366" xr:uid="{00000000-0005-0000-0000-0000CA6B0000}"/>
    <cellStyle name="Normal 4 18 2 2 2 2" xfId="47316" xr:uid="{00000000-0005-0000-0000-0000CB6B0000}"/>
    <cellStyle name="Normal 4 18 2 2 3" xfId="18816" xr:uid="{00000000-0005-0000-0000-0000CC6B0000}"/>
    <cellStyle name="Normal 4 18 2 2 4" xfId="38766" xr:uid="{00000000-0005-0000-0000-0000CD6B0000}"/>
    <cellStyle name="Normal 4 18 2 3" xfId="10264" xr:uid="{00000000-0005-0000-0000-0000CE6B0000}"/>
    <cellStyle name="Normal 4 18 2 3 2" xfId="30216" xr:uid="{00000000-0005-0000-0000-0000CF6B0000}"/>
    <cellStyle name="Normal 4 18 2 3 2 2" xfId="50166" xr:uid="{00000000-0005-0000-0000-0000D06B0000}"/>
    <cellStyle name="Normal 4 18 2 3 3" xfId="21666" xr:uid="{00000000-0005-0000-0000-0000D16B0000}"/>
    <cellStyle name="Normal 4 18 2 3 4" xfId="41616" xr:uid="{00000000-0005-0000-0000-0000D26B0000}"/>
    <cellStyle name="Normal 4 18 2 4" xfId="15964" xr:uid="{00000000-0005-0000-0000-0000D36B0000}"/>
    <cellStyle name="Normal 4 18 2 4 2" xfId="35916" xr:uid="{00000000-0005-0000-0000-0000D46B0000}"/>
    <cellStyle name="Normal 4 18 2 5" xfId="24516" xr:uid="{00000000-0005-0000-0000-0000D56B0000}"/>
    <cellStyle name="Normal 4 18 2 5 2" xfId="44466" xr:uid="{00000000-0005-0000-0000-0000D66B0000}"/>
    <cellStyle name="Normal 4 18 2 6" xfId="13114" xr:uid="{00000000-0005-0000-0000-0000D76B0000}"/>
    <cellStyle name="Normal 4 18 2 7" xfId="33066" xr:uid="{00000000-0005-0000-0000-0000D86B0000}"/>
    <cellStyle name="Normal 4 18 3" xfId="7411" xr:uid="{00000000-0005-0000-0000-0000D96B0000}"/>
    <cellStyle name="Normal 4 18 3 2" xfId="27365" xr:uid="{00000000-0005-0000-0000-0000DA6B0000}"/>
    <cellStyle name="Normal 4 18 3 2 2" xfId="47315" xr:uid="{00000000-0005-0000-0000-0000DB6B0000}"/>
    <cellStyle name="Normal 4 18 3 3" xfId="18815" xr:uid="{00000000-0005-0000-0000-0000DC6B0000}"/>
    <cellStyle name="Normal 4 18 3 4" xfId="38765" xr:uid="{00000000-0005-0000-0000-0000DD6B0000}"/>
    <cellStyle name="Normal 4 18 4" xfId="10263" xr:uid="{00000000-0005-0000-0000-0000DE6B0000}"/>
    <cellStyle name="Normal 4 18 4 2" xfId="30215" xr:uid="{00000000-0005-0000-0000-0000DF6B0000}"/>
    <cellStyle name="Normal 4 18 4 2 2" xfId="50165" xr:uid="{00000000-0005-0000-0000-0000E06B0000}"/>
    <cellStyle name="Normal 4 18 4 3" xfId="21665" xr:uid="{00000000-0005-0000-0000-0000E16B0000}"/>
    <cellStyle name="Normal 4 18 4 4" xfId="41615" xr:uid="{00000000-0005-0000-0000-0000E26B0000}"/>
    <cellStyle name="Normal 4 18 5" xfId="15963" xr:uid="{00000000-0005-0000-0000-0000E36B0000}"/>
    <cellStyle name="Normal 4 18 5 2" xfId="35915" xr:uid="{00000000-0005-0000-0000-0000E46B0000}"/>
    <cellStyle name="Normal 4 18 6" xfId="24515" xr:uid="{00000000-0005-0000-0000-0000E56B0000}"/>
    <cellStyle name="Normal 4 18 6 2" xfId="44465" xr:uid="{00000000-0005-0000-0000-0000E66B0000}"/>
    <cellStyle name="Normal 4 18 7" xfId="13113" xr:uid="{00000000-0005-0000-0000-0000E76B0000}"/>
    <cellStyle name="Normal 4 18 8" xfId="33065" xr:uid="{00000000-0005-0000-0000-0000E86B0000}"/>
    <cellStyle name="Normal 4 19" xfId="3180" xr:uid="{00000000-0005-0000-0000-0000E96B0000}"/>
    <cellStyle name="Normal 4 19 2" xfId="3181" xr:uid="{00000000-0005-0000-0000-0000EA6B0000}"/>
    <cellStyle name="Normal 4 19 2 2" xfId="7414" xr:uid="{00000000-0005-0000-0000-0000EB6B0000}"/>
    <cellStyle name="Normal 4 19 2 2 2" xfId="27368" xr:uid="{00000000-0005-0000-0000-0000EC6B0000}"/>
    <cellStyle name="Normal 4 19 2 2 2 2" xfId="47318" xr:uid="{00000000-0005-0000-0000-0000ED6B0000}"/>
    <cellStyle name="Normal 4 19 2 2 3" xfId="18818" xr:uid="{00000000-0005-0000-0000-0000EE6B0000}"/>
    <cellStyle name="Normal 4 19 2 2 4" xfId="38768" xr:uid="{00000000-0005-0000-0000-0000EF6B0000}"/>
    <cellStyle name="Normal 4 19 2 3" xfId="10266" xr:uid="{00000000-0005-0000-0000-0000F06B0000}"/>
    <cellStyle name="Normal 4 19 2 3 2" xfId="30218" xr:uid="{00000000-0005-0000-0000-0000F16B0000}"/>
    <cellStyle name="Normal 4 19 2 3 2 2" xfId="50168" xr:uid="{00000000-0005-0000-0000-0000F26B0000}"/>
    <cellStyle name="Normal 4 19 2 3 3" xfId="21668" xr:uid="{00000000-0005-0000-0000-0000F36B0000}"/>
    <cellStyle name="Normal 4 19 2 3 4" xfId="41618" xr:uid="{00000000-0005-0000-0000-0000F46B0000}"/>
    <cellStyle name="Normal 4 19 2 4" xfId="15966" xr:uid="{00000000-0005-0000-0000-0000F56B0000}"/>
    <cellStyle name="Normal 4 19 2 4 2" xfId="35918" xr:uid="{00000000-0005-0000-0000-0000F66B0000}"/>
    <cellStyle name="Normal 4 19 2 5" xfId="24518" xr:uid="{00000000-0005-0000-0000-0000F76B0000}"/>
    <cellStyle name="Normal 4 19 2 5 2" xfId="44468" xr:uid="{00000000-0005-0000-0000-0000F86B0000}"/>
    <cellStyle name="Normal 4 19 2 6" xfId="13116" xr:uid="{00000000-0005-0000-0000-0000F96B0000}"/>
    <cellStyle name="Normal 4 19 2 7" xfId="33068" xr:uid="{00000000-0005-0000-0000-0000FA6B0000}"/>
    <cellStyle name="Normal 4 19 3" xfId="7413" xr:uid="{00000000-0005-0000-0000-0000FB6B0000}"/>
    <cellStyle name="Normal 4 19 3 2" xfId="27367" xr:uid="{00000000-0005-0000-0000-0000FC6B0000}"/>
    <cellStyle name="Normal 4 19 3 2 2" xfId="47317" xr:uid="{00000000-0005-0000-0000-0000FD6B0000}"/>
    <cellStyle name="Normal 4 19 3 3" xfId="18817" xr:uid="{00000000-0005-0000-0000-0000FE6B0000}"/>
    <cellStyle name="Normal 4 19 3 4" xfId="38767" xr:uid="{00000000-0005-0000-0000-0000FF6B0000}"/>
    <cellStyle name="Normal 4 19 4" xfId="10265" xr:uid="{00000000-0005-0000-0000-0000006C0000}"/>
    <cellStyle name="Normal 4 19 4 2" xfId="30217" xr:uid="{00000000-0005-0000-0000-0000016C0000}"/>
    <cellStyle name="Normal 4 19 4 2 2" xfId="50167" xr:uid="{00000000-0005-0000-0000-0000026C0000}"/>
    <cellStyle name="Normal 4 19 4 3" xfId="21667" xr:uid="{00000000-0005-0000-0000-0000036C0000}"/>
    <cellStyle name="Normal 4 19 4 4" xfId="41617" xr:uid="{00000000-0005-0000-0000-0000046C0000}"/>
    <cellStyle name="Normal 4 19 5" xfId="15965" xr:uid="{00000000-0005-0000-0000-0000056C0000}"/>
    <cellStyle name="Normal 4 19 5 2" xfId="35917" xr:uid="{00000000-0005-0000-0000-0000066C0000}"/>
    <cellStyle name="Normal 4 19 6" xfId="24517" xr:uid="{00000000-0005-0000-0000-0000076C0000}"/>
    <cellStyle name="Normal 4 19 6 2" xfId="44467" xr:uid="{00000000-0005-0000-0000-0000086C0000}"/>
    <cellStyle name="Normal 4 19 7" xfId="13115" xr:uid="{00000000-0005-0000-0000-0000096C0000}"/>
    <cellStyle name="Normal 4 19 8" xfId="33067" xr:uid="{00000000-0005-0000-0000-00000A6C0000}"/>
    <cellStyle name="Normal 4 2" xfId="3182" xr:uid="{00000000-0005-0000-0000-00000B6C0000}"/>
    <cellStyle name="Normal 4 2 10" xfId="3183" xr:uid="{00000000-0005-0000-0000-00000C6C0000}"/>
    <cellStyle name="Normal 4 2 10 2" xfId="3184" xr:uid="{00000000-0005-0000-0000-00000D6C0000}"/>
    <cellStyle name="Normal 4 2 10 2 2" xfId="7416" xr:uid="{00000000-0005-0000-0000-00000E6C0000}"/>
    <cellStyle name="Normal 4 2 10 2 2 2" xfId="27370" xr:uid="{00000000-0005-0000-0000-00000F6C0000}"/>
    <cellStyle name="Normal 4 2 10 2 2 2 2" xfId="47320" xr:uid="{00000000-0005-0000-0000-0000106C0000}"/>
    <cellStyle name="Normal 4 2 10 2 2 3" xfId="18820" xr:uid="{00000000-0005-0000-0000-0000116C0000}"/>
    <cellStyle name="Normal 4 2 10 2 2 4" xfId="38770" xr:uid="{00000000-0005-0000-0000-0000126C0000}"/>
    <cellStyle name="Normal 4 2 10 2 3" xfId="10268" xr:uid="{00000000-0005-0000-0000-0000136C0000}"/>
    <cellStyle name="Normal 4 2 10 2 3 2" xfId="30220" xr:uid="{00000000-0005-0000-0000-0000146C0000}"/>
    <cellStyle name="Normal 4 2 10 2 3 2 2" xfId="50170" xr:uid="{00000000-0005-0000-0000-0000156C0000}"/>
    <cellStyle name="Normal 4 2 10 2 3 3" xfId="21670" xr:uid="{00000000-0005-0000-0000-0000166C0000}"/>
    <cellStyle name="Normal 4 2 10 2 3 4" xfId="41620" xr:uid="{00000000-0005-0000-0000-0000176C0000}"/>
    <cellStyle name="Normal 4 2 10 2 4" xfId="15968" xr:uid="{00000000-0005-0000-0000-0000186C0000}"/>
    <cellStyle name="Normal 4 2 10 2 4 2" xfId="35920" xr:uid="{00000000-0005-0000-0000-0000196C0000}"/>
    <cellStyle name="Normal 4 2 10 2 5" xfId="24520" xr:uid="{00000000-0005-0000-0000-00001A6C0000}"/>
    <cellStyle name="Normal 4 2 10 2 5 2" xfId="44470" xr:uid="{00000000-0005-0000-0000-00001B6C0000}"/>
    <cellStyle name="Normal 4 2 10 2 6" xfId="13118" xr:uid="{00000000-0005-0000-0000-00001C6C0000}"/>
    <cellStyle name="Normal 4 2 10 2 7" xfId="33070" xr:uid="{00000000-0005-0000-0000-00001D6C0000}"/>
    <cellStyle name="Normal 4 2 10 3" xfId="7415" xr:uid="{00000000-0005-0000-0000-00001E6C0000}"/>
    <cellStyle name="Normal 4 2 10 3 2" xfId="27369" xr:uid="{00000000-0005-0000-0000-00001F6C0000}"/>
    <cellStyle name="Normal 4 2 10 3 2 2" xfId="47319" xr:uid="{00000000-0005-0000-0000-0000206C0000}"/>
    <cellStyle name="Normal 4 2 10 3 3" xfId="18819" xr:uid="{00000000-0005-0000-0000-0000216C0000}"/>
    <cellStyle name="Normal 4 2 10 3 4" xfId="38769" xr:uid="{00000000-0005-0000-0000-0000226C0000}"/>
    <cellStyle name="Normal 4 2 10 4" xfId="10267" xr:uid="{00000000-0005-0000-0000-0000236C0000}"/>
    <cellStyle name="Normal 4 2 10 4 2" xfId="30219" xr:uid="{00000000-0005-0000-0000-0000246C0000}"/>
    <cellStyle name="Normal 4 2 10 4 2 2" xfId="50169" xr:uid="{00000000-0005-0000-0000-0000256C0000}"/>
    <cellStyle name="Normal 4 2 10 4 3" xfId="21669" xr:uid="{00000000-0005-0000-0000-0000266C0000}"/>
    <cellStyle name="Normal 4 2 10 4 4" xfId="41619" xr:uid="{00000000-0005-0000-0000-0000276C0000}"/>
    <cellStyle name="Normal 4 2 10 5" xfId="15967" xr:uid="{00000000-0005-0000-0000-0000286C0000}"/>
    <cellStyle name="Normal 4 2 10 5 2" xfId="35919" xr:uid="{00000000-0005-0000-0000-0000296C0000}"/>
    <cellStyle name="Normal 4 2 10 6" xfId="24519" xr:uid="{00000000-0005-0000-0000-00002A6C0000}"/>
    <cellStyle name="Normal 4 2 10 6 2" xfId="44469" xr:uid="{00000000-0005-0000-0000-00002B6C0000}"/>
    <cellStyle name="Normal 4 2 10 7" xfId="13117" xr:uid="{00000000-0005-0000-0000-00002C6C0000}"/>
    <cellStyle name="Normal 4 2 10 8" xfId="33069" xr:uid="{00000000-0005-0000-0000-00002D6C0000}"/>
    <cellStyle name="Normal 4 2 11" xfId="3185" xr:uid="{00000000-0005-0000-0000-00002E6C0000}"/>
    <cellStyle name="Normal 4 2 11 2" xfId="3186" xr:uid="{00000000-0005-0000-0000-00002F6C0000}"/>
    <cellStyle name="Normal 4 2 11 2 2" xfId="7418" xr:uid="{00000000-0005-0000-0000-0000306C0000}"/>
    <cellStyle name="Normal 4 2 11 2 2 2" xfId="27372" xr:uid="{00000000-0005-0000-0000-0000316C0000}"/>
    <cellStyle name="Normal 4 2 11 2 2 2 2" xfId="47322" xr:uid="{00000000-0005-0000-0000-0000326C0000}"/>
    <cellStyle name="Normal 4 2 11 2 2 3" xfId="18822" xr:uid="{00000000-0005-0000-0000-0000336C0000}"/>
    <cellStyle name="Normal 4 2 11 2 2 4" xfId="38772" xr:uid="{00000000-0005-0000-0000-0000346C0000}"/>
    <cellStyle name="Normal 4 2 11 2 3" xfId="10270" xr:uid="{00000000-0005-0000-0000-0000356C0000}"/>
    <cellStyle name="Normal 4 2 11 2 3 2" xfId="30222" xr:uid="{00000000-0005-0000-0000-0000366C0000}"/>
    <cellStyle name="Normal 4 2 11 2 3 2 2" xfId="50172" xr:uid="{00000000-0005-0000-0000-0000376C0000}"/>
    <cellStyle name="Normal 4 2 11 2 3 3" xfId="21672" xr:uid="{00000000-0005-0000-0000-0000386C0000}"/>
    <cellStyle name="Normal 4 2 11 2 3 4" xfId="41622" xr:uid="{00000000-0005-0000-0000-0000396C0000}"/>
    <cellStyle name="Normal 4 2 11 2 4" xfId="15970" xr:uid="{00000000-0005-0000-0000-00003A6C0000}"/>
    <cellStyle name="Normal 4 2 11 2 4 2" xfId="35922" xr:uid="{00000000-0005-0000-0000-00003B6C0000}"/>
    <cellStyle name="Normal 4 2 11 2 5" xfId="24522" xr:uid="{00000000-0005-0000-0000-00003C6C0000}"/>
    <cellStyle name="Normal 4 2 11 2 5 2" xfId="44472" xr:uid="{00000000-0005-0000-0000-00003D6C0000}"/>
    <cellStyle name="Normal 4 2 11 2 6" xfId="13120" xr:uid="{00000000-0005-0000-0000-00003E6C0000}"/>
    <cellStyle name="Normal 4 2 11 2 7" xfId="33072" xr:uid="{00000000-0005-0000-0000-00003F6C0000}"/>
    <cellStyle name="Normal 4 2 11 3" xfId="7417" xr:uid="{00000000-0005-0000-0000-0000406C0000}"/>
    <cellStyle name="Normal 4 2 11 3 2" xfId="27371" xr:uid="{00000000-0005-0000-0000-0000416C0000}"/>
    <cellStyle name="Normal 4 2 11 3 2 2" xfId="47321" xr:uid="{00000000-0005-0000-0000-0000426C0000}"/>
    <cellStyle name="Normal 4 2 11 3 3" xfId="18821" xr:uid="{00000000-0005-0000-0000-0000436C0000}"/>
    <cellStyle name="Normal 4 2 11 3 4" xfId="38771" xr:uid="{00000000-0005-0000-0000-0000446C0000}"/>
    <cellStyle name="Normal 4 2 11 4" xfId="10269" xr:uid="{00000000-0005-0000-0000-0000456C0000}"/>
    <cellStyle name="Normal 4 2 11 4 2" xfId="30221" xr:uid="{00000000-0005-0000-0000-0000466C0000}"/>
    <cellStyle name="Normal 4 2 11 4 2 2" xfId="50171" xr:uid="{00000000-0005-0000-0000-0000476C0000}"/>
    <cellStyle name="Normal 4 2 11 4 3" xfId="21671" xr:uid="{00000000-0005-0000-0000-0000486C0000}"/>
    <cellStyle name="Normal 4 2 11 4 4" xfId="41621" xr:uid="{00000000-0005-0000-0000-0000496C0000}"/>
    <cellStyle name="Normal 4 2 11 5" xfId="15969" xr:uid="{00000000-0005-0000-0000-00004A6C0000}"/>
    <cellStyle name="Normal 4 2 11 5 2" xfId="35921" xr:uid="{00000000-0005-0000-0000-00004B6C0000}"/>
    <cellStyle name="Normal 4 2 11 6" xfId="24521" xr:uid="{00000000-0005-0000-0000-00004C6C0000}"/>
    <cellStyle name="Normal 4 2 11 6 2" xfId="44471" xr:uid="{00000000-0005-0000-0000-00004D6C0000}"/>
    <cellStyle name="Normal 4 2 11 7" xfId="13119" xr:uid="{00000000-0005-0000-0000-00004E6C0000}"/>
    <cellStyle name="Normal 4 2 11 8" xfId="33071" xr:uid="{00000000-0005-0000-0000-00004F6C0000}"/>
    <cellStyle name="Normal 4 2 12" xfId="3187" xr:uid="{00000000-0005-0000-0000-0000506C0000}"/>
    <cellStyle name="Normal 4 2 12 2" xfId="3188" xr:uid="{00000000-0005-0000-0000-0000516C0000}"/>
    <cellStyle name="Normal 4 2 12 2 2" xfId="7420" xr:uid="{00000000-0005-0000-0000-0000526C0000}"/>
    <cellStyle name="Normal 4 2 12 2 2 2" xfId="27374" xr:uid="{00000000-0005-0000-0000-0000536C0000}"/>
    <cellStyle name="Normal 4 2 12 2 2 2 2" xfId="47324" xr:uid="{00000000-0005-0000-0000-0000546C0000}"/>
    <cellStyle name="Normal 4 2 12 2 2 3" xfId="18824" xr:uid="{00000000-0005-0000-0000-0000556C0000}"/>
    <cellStyle name="Normal 4 2 12 2 2 4" xfId="38774" xr:uid="{00000000-0005-0000-0000-0000566C0000}"/>
    <cellStyle name="Normal 4 2 12 2 3" xfId="10272" xr:uid="{00000000-0005-0000-0000-0000576C0000}"/>
    <cellStyle name="Normal 4 2 12 2 3 2" xfId="30224" xr:uid="{00000000-0005-0000-0000-0000586C0000}"/>
    <cellStyle name="Normal 4 2 12 2 3 2 2" xfId="50174" xr:uid="{00000000-0005-0000-0000-0000596C0000}"/>
    <cellStyle name="Normal 4 2 12 2 3 3" xfId="21674" xr:uid="{00000000-0005-0000-0000-00005A6C0000}"/>
    <cellStyle name="Normal 4 2 12 2 3 4" xfId="41624" xr:uid="{00000000-0005-0000-0000-00005B6C0000}"/>
    <cellStyle name="Normal 4 2 12 2 4" xfId="15972" xr:uid="{00000000-0005-0000-0000-00005C6C0000}"/>
    <cellStyle name="Normal 4 2 12 2 4 2" xfId="35924" xr:uid="{00000000-0005-0000-0000-00005D6C0000}"/>
    <cellStyle name="Normal 4 2 12 2 5" xfId="24524" xr:uid="{00000000-0005-0000-0000-00005E6C0000}"/>
    <cellStyle name="Normal 4 2 12 2 5 2" xfId="44474" xr:uid="{00000000-0005-0000-0000-00005F6C0000}"/>
    <cellStyle name="Normal 4 2 12 2 6" xfId="13122" xr:uid="{00000000-0005-0000-0000-0000606C0000}"/>
    <cellStyle name="Normal 4 2 12 2 7" xfId="33074" xr:uid="{00000000-0005-0000-0000-0000616C0000}"/>
    <cellStyle name="Normal 4 2 12 3" xfId="7419" xr:uid="{00000000-0005-0000-0000-0000626C0000}"/>
    <cellStyle name="Normal 4 2 12 3 2" xfId="27373" xr:uid="{00000000-0005-0000-0000-0000636C0000}"/>
    <cellStyle name="Normal 4 2 12 3 2 2" xfId="47323" xr:uid="{00000000-0005-0000-0000-0000646C0000}"/>
    <cellStyle name="Normal 4 2 12 3 3" xfId="18823" xr:uid="{00000000-0005-0000-0000-0000656C0000}"/>
    <cellStyle name="Normal 4 2 12 3 4" xfId="38773" xr:uid="{00000000-0005-0000-0000-0000666C0000}"/>
    <cellStyle name="Normal 4 2 12 4" xfId="10271" xr:uid="{00000000-0005-0000-0000-0000676C0000}"/>
    <cellStyle name="Normal 4 2 12 4 2" xfId="30223" xr:uid="{00000000-0005-0000-0000-0000686C0000}"/>
    <cellStyle name="Normal 4 2 12 4 2 2" xfId="50173" xr:uid="{00000000-0005-0000-0000-0000696C0000}"/>
    <cellStyle name="Normal 4 2 12 4 3" xfId="21673" xr:uid="{00000000-0005-0000-0000-00006A6C0000}"/>
    <cellStyle name="Normal 4 2 12 4 4" xfId="41623" xr:uid="{00000000-0005-0000-0000-00006B6C0000}"/>
    <cellStyle name="Normal 4 2 12 5" xfId="15971" xr:uid="{00000000-0005-0000-0000-00006C6C0000}"/>
    <cellStyle name="Normal 4 2 12 5 2" xfId="35923" xr:uid="{00000000-0005-0000-0000-00006D6C0000}"/>
    <cellStyle name="Normal 4 2 12 6" xfId="24523" xr:uid="{00000000-0005-0000-0000-00006E6C0000}"/>
    <cellStyle name="Normal 4 2 12 6 2" xfId="44473" xr:uid="{00000000-0005-0000-0000-00006F6C0000}"/>
    <cellStyle name="Normal 4 2 12 7" xfId="13121" xr:uid="{00000000-0005-0000-0000-0000706C0000}"/>
    <cellStyle name="Normal 4 2 12 8" xfId="33073" xr:uid="{00000000-0005-0000-0000-0000716C0000}"/>
    <cellStyle name="Normal 4 2 13" xfId="3189" xr:uid="{00000000-0005-0000-0000-0000726C0000}"/>
    <cellStyle name="Normal 4 2 13 2" xfId="3190" xr:uid="{00000000-0005-0000-0000-0000736C0000}"/>
    <cellStyle name="Normal 4 2 13 2 2" xfId="7422" xr:uid="{00000000-0005-0000-0000-0000746C0000}"/>
    <cellStyle name="Normal 4 2 13 2 2 2" xfId="27376" xr:uid="{00000000-0005-0000-0000-0000756C0000}"/>
    <cellStyle name="Normal 4 2 13 2 2 2 2" xfId="47326" xr:uid="{00000000-0005-0000-0000-0000766C0000}"/>
    <cellStyle name="Normal 4 2 13 2 2 3" xfId="18826" xr:uid="{00000000-0005-0000-0000-0000776C0000}"/>
    <cellStyle name="Normal 4 2 13 2 2 4" xfId="38776" xr:uid="{00000000-0005-0000-0000-0000786C0000}"/>
    <cellStyle name="Normal 4 2 13 2 3" xfId="10274" xr:uid="{00000000-0005-0000-0000-0000796C0000}"/>
    <cellStyle name="Normal 4 2 13 2 3 2" xfId="30226" xr:uid="{00000000-0005-0000-0000-00007A6C0000}"/>
    <cellStyle name="Normal 4 2 13 2 3 2 2" xfId="50176" xr:uid="{00000000-0005-0000-0000-00007B6C0000}"/>
    <cellStyle name="Normal 4 2 13 2 3 3" xfId="21676" xr:uid="{00000000-0005-0000-0000-00007C6C0000}"/>
    <cellStyle name="Normal 4 2 13 2 3 4" xfId="41626" xr:uid="{00000000-0005-0000-0000-00007D6C0000}"/>
    <cellStyle name="Normal 4 2 13 2 4" xfId="15974" xr:uid="{00000000-0005-0000-0000-00007E6C0000}"/>
    <cellStyle name="Normal 4 2 13 2 4 2" xfId="35926" xr:uid="{00000000-0005-0000-0000-00007F6C0000}"/>
    <cellStyle name="Normal 4 2 13 2 5" xfId="24526" xr:uid="{00000000-0005-0000-0000-0000806C0000}"/>
    <cellStyle name="Normal 4 2 13 2 5 2" xfId="44476" xr:uid="{00000000-0005-0000-0000-0000816C0000}"/>
    <cellStyle name="Normal 4 2 13 2 6" xfId="13124" xr:uid="{00000000-0005-0000-0000-0000826C0000}"/>
    <cellStyle name="Normal 4 2 13 2 7" xfId="33076" xr:uid="{00000000-0005-0000-0000-0000836C0000}"/>
    <cellStyle name="Normal 4 2 13 3" xfId="7421" xr:uid="{00000000-0005-0000-0000-0000846C0000}"/>
    <cellStyle name="Normal 4 2 13 3 2" xfId="27375" xr:uid="{00000000-0005-0000-0000-0000856C0000}"/>
    <cellStyle name="Normal 4 2 13 3 2 2" xfId="47325" xr:uid="{00000000-0005-0000-0000-0000866C0000}"/>
    <cellStyle name="Normal 4 2 13 3 3" xfId="18825" xr:uid="{00000000-0005-0000-0000-0000876C0000}"/>
    <cellStyle name="Normal 4 2 13 3 4" xfId="38775" xr:uid="{00000000-0005-0000-0000-0000886C0000}"/>
    <cellStyle name="Normal 4 2 13 4" xfId="10273" xr:uid="{00000000-0005-0000-0000-0000896C0000}"/>
    <cellStyle name="Normal 4 2 13 4 2" xfId="30225" xr:uid="{00000000-0005-0000-0000-00008A6C0000}"/>
    <cellStyle name="Normal 4 2 13 4 2 2" xfId="50175" xr:uid="{00000000-0005-0000-0000-00008B6C0000}"/>
    <cellStyle name="Normal 4 2 13 4 3" xfId="21675" xr:uid="{00000000-0005-0000-0000-00008C6C0000}"/>
    <cellStyle name="Normal 4 2 13 4 4" xfId="41625" xr:uid="{00000000-0005-0000-0000-00008D6C0000}"/>
    <cellStyle name="Normal 4 2 13 5" xfId="15973" xr:uid="{00000000-0005-0000-0000-00008E6C0000}"/>
    <cellStyle name="Normal 4 2 13 5 2" xfId="35925" xr:uid="{00000000-0005-0000-0000-00008F6C0000}"/>
    <cellStyle name="Normal 4 2 13 6" xfId="24525" xr:uid="{00000000-0005-0000-0000-0000906C0000}"/>
    <cellStyle name="Normal 4 2 13 6 2" xfId="44475" xr:uid="{00000000-0005-0000-0000-0000916C0000}"/>
    <cellStyle name="Normal 4 2 13 7" xfId="13123" xr:uid="{00000000-0005-0000-0000-0000926C0000}"/>
    <cellStyle name="Normal 4 2 13 8" xfId="33075" xr:uid="{00000000-0005-0000-0000-0000936C0000}"/>
    <cellStyle name="Normal 4 2 14" xfId="3191" xr:uid="{00000000-0005-0000-0000-0000946C0000}"/>
    <cellStyle name="Normal 4 2 14 2" xfId="3192" xr:uid="{00000000-0005-0000-0000-0000956C0000}"/>
    <cellStyle name="Normal 4 2 14 2 2" xfId="7424" xr:uid="{00000000-0005-0000-0000-0000966C0000}"/>
    <cellStyle name="Normal 4 2 14 2 2 2" xfId="27378" xr:uid="{00000000-0005-0000-0000-0000976C0000}"/>
    <cellStyle name="Normal 4 2 14 2 2 2 2" xfId="47328" xr:uid="{00000000-0005-0000-0000-0000986C0000}"/>
    <cellStyle name="Normal 4 2 14 2 2 3" xfId="18828" xr:uid="{00000000-0005-0000-0000-0000996C0000}"/>
    <cellStyle name="Normal 4 2 14 2 2 4" xfId="38778" xr:uid="{00000000-0005-0000-0000-00009A6C0000}"/>
    <cellStyle name="Normal 4 2 14 2 3" xfId="10276" xr:uid="{00000000-0005-0000-0000-00009B6C0000}"/>
    <cellStyle name="Normal 4 2 14 2 3 2" xfId="30228" xr:uid="{00000000-0005-0000-0000-00009C6C0000}"/>
    <cellStyle name="Normal 4 2 14 2 3 2 2" xfId="50178" xr:uid="{00000000-0005-0000-0000-00009D6C0000}"/>
    <cellStyle name="Normal 4 2 14 2 3 3" xfId="21678" xr:uid="{00000000-0005-0000-0000-00009E6C0000}"/>
    <cellStyle name="Normal 4 2 14 2 3 4" xfId="41628" xr:uid="{00000000-0005-0000-0000-00009F6C0000}"/>
    <cellStyle name="Normal 4 2 14 2 4" xfId="15976" xr:uid="{00000000-0005-0000-0000-0000A06C0000}"/>
    <cellStyle name="Normal 4 2 14 2 4 2" xfId="35928" xr:uid="{00000000-0005-0000-0000-0000A16C0000}"/>
    <cellStyle name="Normal 4 2 14 2 5" xfId="24528" xr:uid="{00000000-0005-0000-0000-0000A26C0000}"/>
    <cellStyle name="Normal 4 2 14 2 5 2" xfId="44478" xr:uid="{00000000-0005-0000-0000-0000A36C0000}"/>
    <cellStyle name="Normal 4 2 14 2 6" xfId="13126" xr:uid="{00000000-0005-0000-0000-0000A46C0000}"/>
    <cellStyle name="Normal 4 2 14 2 7" xfId="33078" xr:uid="{00000000-0005-0000-0000-0000A56C0000}"/>
    <cellStyle name="Normal 4 2 14 3" xfId="7423" xr:uid="{00000000-0005-0000-0000-0000A66C0000}"/>
    <cellStyle name="Normal 4 2 14 3 2" xfId="27377" xr:uid="{00000000-0005-0000-0000-0000A76C0000}"/>
    <cellStyle name="Normal 4 2 14 3 2 2" xfId="47327" xr:uid="{00000000-0005-0000-0000-0000A86C0000}"/>
    <cellStyle name="Normal 4 2 14 3 3" xfId="18827" xr:uid="{00000000-0005-0000-0000-0000A96C0000}"/>
    <cellStyle name="Normal 4 2 14 3 4" xfId="38777" xr:uid="{00000000-0005-0000-0000-0000AA6C0000}"/>
    <cellStyle name="Normal 4 2 14 4" xfId="10275" xr:uid="{00000000-0005-0000-0000-0000AB6C0000}"/>
    <cellStyle name="Normal 4 2 14 4 2" xfId="30227" xr:uid="{00000000-0005-0000-0000-0000AC6C0000}"/>
    <cellStyle name="Normal 4 2 14 4 2 2" xfId="50177" xr:uid="{00000000-0005-0000-0000-0000AD6C0000}"/>
    <cellStyle name="Normal 4 2 14 4 3" xfId="21677" xr:uid="{00000000-0005-0000-0000-0000AE6C0000}"/>
    <cellStyle name="Normal 4 2 14 4 4" xfId="41627" xr:uid="{00000000-0005-0000-0000-0000AF6C0000}"/>
    <cellStyle name="Normal 4 2 14 5" xfId="15975" xr:uid="{00000000-0005-0000-0000-0000B06C0000}"/>
    <cellStyle name="Normal 4 2 14 5 2" xfId="35927" xr:uid="{00000000-0005-0000-0000-0000B16C0000}"/>
    <cellStyle name="Normal 4 2 14 6" xfId="24527" xr:uid="{00000000-0005-0000-0000-0000B26C0000}"/>
    <cellStyle name="Normal 4 2 14 6 2" xfId="44477" xr:uid="{00000000-0005-0000-0000-0000B36C0000}"/>
    <cellStyle name="Normal 4 2 14 7" xfId="13125" xr:uid="{00000000-0005-0000-0000-0000B46C0000}"/>
    <cellStyle name="Normal 4 2 14 8" xfId="33077" xr:uid="{00000000-0005-0000-0000-0000B56C0000}"/>
    <cellStyle name="Normal 4 2 15" xfId="3193" xr:uid="{00000000-0005-0000-0000-0000B66C0000}"/>
    <cellStyle name="Normal 4 2 16" xfId="3194" xr:uid="{00000000-0005-0000-0000-0000B76C0000}"/>
    <cellStyle name="Normal 4 2 16 2" xfId="7425" xr:uid="{00000000-0005-0000-0000-0000B86C0000}"/>
    <cellStyle name="Normal 4 2 16 2 2" xfId="27379" xr:uid="{00000000-0005-0000-0000-0000B96C0000}"/>
    <cellStyle name="Normal 4 2 16 2 2 2" xfId="47329" xr:uid="{00000000-0005-0000-0000-0000BA6C0000}"/>
    <cellStyle name="Normal 4 2 16 2 3" xfId="18829" xr:uid="{00000000-0005-0000-0000-0000BB6C0000}"/>
    <cellStyle name="Normal 4 2 16 2 4" xfId="38779" xr:uid="{00000000-0005-0000-0000-0000BC6C0000}"/>
    <cellStyle name="Normal 4 2 16 3" xfId="10277" xr:uid="{00000000-0005-0000-0000-0000BD6C0000}"/>
    <cellStyle name="Normal 4 2 16 3 2" xfId="30229" xr:uid="{00000000-0005-0000-0000-0000BE6C0000}"/>
    <cellStyle name="Normal 4 2 16 3 2 2" xfId="50179" xr:uid="{00000000-0005-0000-0000-0000BF6C0000}"/>
    <cellStyle name="Normal 4 2 16 3 3" xfId="21679" xr:uid="{00000000-0005-0000-0000-0000C06C0000}"/>
    <cellStyle name="Normal 4 2 16 3 4" xfId="41629" xr:uid="{00000000-0005-0000-0000-0000C16C0000}"/>
    <cellStyle name="Normal 4 2 16 4" xfId="15977" xr:uid="{00000000-0005-0000-0000-0000C26C0000}"/>
    <cellStyle name="Normal 4 2 16 4 2" xfId="35929" xr:uid="{00000000-0005-0000-0000-0000C36C0000}"/>
    <cellStyle name="Normal 4 2 16 5" xfId="24529" xr:uid="{00000000-0005-0000-0000-0000C46C0000}"/>
    <cellStyle name="Normal 4 2 16 5 2" xfId="44479" xr:uid="{00000000-0005-0000-0000-0000C56C0000}"/>
    <cellStyle name="Normal 4 2 16 6" xfId="13127" xr:uid="{00000000-0005-0000-0000-0000C66C0000}"/>
    <cellStyle name="Normal 4 2 16 7" xfId="33079" xr:uid="{00000000-0005-0000-0000-0000C76C0000}"/>
    <cellStyle name="Normal 4 2 2" xfId="3195" xr:uid="{00000000-0005-0000-0000-0000C86C0000}"/>
    <cellStyle name="Normal 4 2 2 2" xfId="3196" xr:uid="{00000000-0005-0000-0000-0000C96C0000}"/>
    <cellStyle name="Normal 4 2 2 2 10" xfId="33080" xr:uid="{00000000-0005-0000-0000-0000CA6C0000}"/>
    <cellStyle name="Normal 4 2 2 2 2" xfId="3197" xr:uid="{00000000-0005-0000-0000-0000CB6C0000}"/>
    <cellStyle name="Normal 4 2 2 2 2 2" xfId="3198" xr:uid="{00000000-0005-0000-0000-0000CC6C0000}"/>
    <cellStyle name="Normal 4 2 2 2 2 2 2" xfId="7428" xr:uid="{00000000-0005-0000-0000-0000CD6C0000}"/>
    <cellStyle name="Normal 4 2 2 2 2 2 2 2" xfId="27382" xr:uid="{00000000-0005-0000-0000-0000CE6C0000}"/>
    <cellStyle name="Normal 4 2 2 2 2 2 2 2 2" xfId="47332" xr:uid="{00000000-0005-0000-0000-0000CF6C0000}"/>
    <cellStyle name="Normal 4 2 2 2 2 2 2 3" xfId="18832" xr:uid="{00000000-0005-0000-0000-0000D06C0000}"/>
    <cellStyle name="Normal 4 2 2 2 2 2 2 4" xfId="38782" xr:uid="{00000000-0005-0000-0000-0000D16C0000}"/>
    <cellStyle name="Normal 4 2 2 2 2 2 3" xfId="10280" xr:uid="{00000000-0005-0000-0000-0000D26C0000}"/>
    <cellStyle name="Normal 4 2 2 2 2 2 3 2" xfId="30232" xr:uid="{00000000-0005-0000-0000-0000D36C0000}"/>
    <cellStyle name="Normal 4 2 2 2 2 2 3 2 2" xfId="50182" xr:uid="{00000000-0005-0000-0000-0000D46C0000}"/>
    <cellStyle name="Normal 4 2 2 2 2 2 3 3" xfId="21682" xr:uid="{00000000-0005-0000-0000-0000D56C0000}"/>
    <cellStyle name="Normal 4 2 2 2 2 2 3 4" xfId="41632" xr:uid="{00000000-0005-0000-0000-0000D66C0000}"/>
    <cellStyle name="Normal 4 2 2 2 2 2 4" xfId="15980" xr:uid="{00000000-0005-0000-0000-0000D76C0000}"/>
    <cellStyle name="Normal 4 2 2 2 2 2 4 2" xfId="35932" xr:uid="{00000000-0005-0000-0000-0000D86C0000}"/>
    <cellStyle name="Normal 4 2 2 2 2 2 5" xfId="24532" xr:uid="{00000000-0005-0000-0000-0000D96C0000}"/>
    <cellStyle name="Normal 4 2 2 2 2 2 5 2" xfId="44482" xr:uid="{00000000-0005-0000-0000-0000DA6C0000}"/>
    <cellStyle name="Normal 4 2 2 2 2 2 6" xfId="13130" xr:uid="{00000000-0005-0000-0000-0000DB6C0000}"/>
    <cellStyle name="Normal 4 2 2 2 2 2 7" xfId="33082" xr:uid="{00000000-0005-0000-0000-0000DC6C0000}"/>
    <cellStyle name="Normal 4 2 2 2 2 3" xfId="7427" xr:uid="{00000000-0005-0000-0000-0000DD6C0000}"/>
    <cellStyle name="Normal 4 2 2 2 2 3 2" xfId="27381" xr:uid="{00000000-0005-0000-0000-0000DE6C0000}"/>
    <cellStyle name="Normal 4 2 2 2 2 3 2 2" xfId="47331" xr:uid="{00000000-0005-0000-0000-0000DF6C0000}"/>
    <cellStyle name="Normal 4 2 2 2 2 3 3" xfId="18831" xr:uid="{00000000-0005-0000-0000-0000E06C0000}"/>
    <cellStyle name="Normal 4 2 2 2 2 3 4" xfId="38781" xr:uid="{00000000-0005-0000-0000-0000E16C0000}"/>
    <cellStyle name="Normal 4 2 2 2 2 4" xfId="10279" xr:uid="{00000000-0005-0000-0000-0000E26C0000}"/>
    <cellStyle name="Normal 4 2 2 2 2 4 2" xfId="30231" xr:uid="{00000000-0005-0000-0000-0000E36C0000}"/>
    <cellStyle name="Normal 4 2 2 2 2 4 2 2" xfId="50181" xr:uid="{00000000-0005-0000-0000-0000E46C0000}"/>
    <cellStyle name="Normal 4 2 2 2 2 4 3" xfId="21681" xr:uid="{00000000-0005-0000-0000-0000E56C0000}"/>
    <cellStyle name="Normal 4 2 2 2 2 4 4" xfId="41631" xr:uid="{00000000-0005-0000-0000-0000E66C0000}"/>
    <cellStyle name="Normal 4 2 2 2 2 5" xfId="15979" xr:uid="{00000000-0005-0000-0000-0000E76C0000}"/>
    <cellStyle name="Normal 4 2 2 2 2 5 2" xfId="35931" xr:uid="{00000000-0005-0000-0000-0000E86C0000}"/>
    <cellStyle name="Normal 4 2 2 2 2 6" xfId="24531" xr:uid="{00000000-0005-0000-0000-0000E96C0000}"/>
    <cellStyle name="Normal 4 2 2 2 2 6 2" xfId="44481" xr:uid="{00000000-0005-0000-0000-0000EA6C0000}"/>
    <cellStyle name="Normal 4 2 2 2 2 7" xfId="13129" xr:uid="{00000000-0005-0000-0000-0000EB6C0000}"/>
    <cellStyle name="Normal 4 2 2 2 2 8" xfId="33081" xr:uid="{00000000-0005-0000-0000-0000EC6C0000}"/>
    <cellStyle name="Normal 4 2 2 2 3" xfId="3199" xr:uid="{00000000-0005-0000-0000-0000ED6C0000}"/>
    <cellStyle name="Normal 4 2 2 2 3 2" xfId="3200" xr:uid="{00000000-0005-0000-0000-0000EE6C0000}"/>
    <cellStyle name="Normal 4 2 2 2 3 2 2" xfId="7430" xr:uid="{00000000-0005-0000-0000-0000EF6C0000}"/>
    <cellStyle name="Normal 4 2 2 2 3 2 2 2" xfId="27384" xr:uid="{00000000-0005-0000-0000-0000F06C0000}"/>
    <cellStyle name="Normal 4 2 2 2 3 2 2 2 2" xfId="47334" xr:uid="{00000000-0005-0000-0000-0000F16C0000}"/>
    <cellStyle name="Normal 4 2 2 2 3 2 2 3" xfId="18834" xr:uid="{00000000-0005-0000-0000-0000F26C0000}"/>
    <cellStyle name="Normal 4 2 2 2 3 2 2 4" xfId="38784" xr:uid="{00000000-0005-0000-0000-0000F36C0000}"/>
    <cellStyle name="Normal 4 2 2 2 3 2 3" xfId="10282" xr:uid="{00000000-0005-0000-0000-0000F46C0000}"/>
    <cellStyle name="Normal 4 2 2 2 3 2 3 2" xfId="30234" xr:uid="{00000000-0005-0000-0000-0000F56C0000}"/>
    <cellStyle name="Normal 4 2 2 2 3 2 3 2 2" xfId="50184" xr:uid="{00000000-0005-0000-0000-0000F66C0000}"/>
    <cellStyle name="Normal 4 2 2 2 3 2 3 3" xfId="21684" xr:uid="{00000000-0005-0000-0000-0000F76C0000}"/>
    <cellStyle name="Normal 4 2 2 2 3 2 3 4" xfId="41634" xr:uid="{00000000-0005-0000-0000-0000F86C0000}"/>
    <cellStyle name="Normal 4 2 2 2 3 2 4" xfId="15982" xr:uid="{00000000-0005-0000-0000-0000F96C0000}"/>
    <cellStyle name="Normal 4 2 2 2 3 2 4 2" xfId="35934" xr:uid="{00000000-0005-0000-0000-0000FA6C0000}"/>
    <cellStyle name="Normal 4 2 2 2 3 2 5" xfId="24534" xr:uid="{00000000-0005-0000-0000-0000FB6C0000}"/>
    <cellStyle name="Normal 4 2 2 2 3 2 5 2" xfId="44484" xr:uid="{00000000-0005-0000-0000-0000FC6C0000}"/>
    <cellStyle name="Normal 4 2 2 2 3 2 6" xfId="13132" xr:uid="{00000000-0005-0000-0000-0000FD6C0000}"/>
    <cellStyle name="Normal 4 2 2 2 3 2 7" xfId="33084" xr:uid="{00000000-0005-0000-0000-0000FE6C0000}"/>
    <cellStyle name="Normal 4 2 2 2 3 3" xfId="7429" xr:uid="{00000000-0005-0000-0000-0000FF6C0000}"/>
    <cellStyle name="Normal 4 2 2 2 3 3 2" xfId="27383" xr:uid="{00000000-0005-0000-0000-0000006D0000}"/>
    <cellStyle name="Normal 4 2 2 2 3 3 2 2" xfId="47333" xr:uid="{00000000-0005-0000-0000-0000016D0000}"/>
    <cellStyle name="Normal 4 2 2 2 3 3 3" xfId="18833" xr:uid="{00000000-0005-0000-0000-0000026D0000}"/>
    <cellStyle name="Normal 4 2 2 2 3 3 4" xfId="38783" xr:uid="{00000000-0005-0000-0000-0000036D0000}"/>
    <cellStyle name="Normal 4 2 2 2 3 4" xfId="10281" xr:uid="{00000000-0005-0000-0000-0000046D0000}"/>
    <cellStyle name="Normal 4 2 2 2 3 4 2" xfId="30233" xr:uid="{00000000-0005-0000-0000-0000056D0000}"/>
    <cellStyle name="Normal 4 2 2 2 3 4 2 2" xfId="50183" xr:uid="{00000000-0005-0000-0000-0000066D0000}"/>
    <cellStyle name="Normal 4 2 2 2 3 4 3" xfId="21683" xr:uid="{00000000-0005-0000-0000-0000076D0000}"/>
    <cellStyle name="Normal 4 2 2 2 3 4 4" xfId="41633" xr:uid="{00000000-0005-0000-0000-0000086D0000}"/>
    <cellStyle name="Normal 4 2 2 2 3 5" xfId="15981" xr:uid="{00000000-0005-0000-0000-0000096D0000}"/>
    <cellStyle name="Normal 4 2 2 2 3 5 2" xfId="35933" xr:uid="{00000000-0005-0000-0000-00000A6D0000}"/>
    <cellStyle name="Normal 4 2 2 2 3 6" xfId="24533" xr:uid="{00000000-0005-0000-0000-00000B6D0000}"/>
    <cellStyle name="Normal 4 2 2 2 3 6 2" xfId="44483" xr:uid="{00000000-0005-0000-0000-00000C6D0000}"/>
    <cellStyle name="Normal 4 2 2 2 3 7" xfId="13131" xr:uid="{00000000-0005-0000-0000-00000D6D0000}"/>
    <cellStyle name="Normal 4 2 2 2 3 8" xfId="33083" xr:uid="{00000000-0005-0000-0000-00000E6D0000}"/>
    <cellStyle name="Normal 4 2 2 2 4" xfId="3201" xr:uid="{00000000-0005-0000-0000-00000F6D0000}"/>
    <cellStyle name="Normal 4 2 2 2 4 2" xfId="7431" xr:uid="{00000000-0005-0000-0000-0000106D0000}"/>
    <cellStyle name="Normal 4 2 2 2 4 2 2" xfId="27385" xr:uid="{00000000-0005-0000-0000-0000116D0000}"/>
    <cellStyle name="Normal 4 2 2 2 4 2 2 2" xfId="47335" xr:uid="{00000000-0005-0000-0000-0000126D0000}"/>
    <cellStyle name="Normal 4 2 2 2 4 2 3" xfId="18835" xr:uid="{00000000-0005-0000-0000-0000136D0000}"/>
    <cellStyle name="Normal 4 2 2 2 4 2 4" xfId="38785" xr:uid="{00000000-0005-0000-0000-0000146D0000}"/>
    <cellStyle name="Normal 4 2 2 2 4 3" xfId="10283" xr:uid="{00000000-0005-0000-0000-0000156D0000}"/>
    <cellStyle name="Normal 4 2 2 2 4 3 2" xfId="30235" xr:uid="{00000000-0005-0000-0000-0000166D0000}"/>
    <cellStyle name="Normal 4 2 2 2 4 3 2 2" xfId="50185" xr:uid="{00000000-0005-0000-0000-0000176D0000}"/>
    <cellStyle name="Normal 4 2 2 2 4 3 3" xfId="21685" xr:uid="{00000000-0005-0000-0000-0000186D0000}"/>
    <cellStyle name="Normal 4 2 2 2 4 3 4" xfId="41635" xr:uid="{00000000-0005-0000-0000-0000196D0000}"/>
    <cellStyle name="Normal 4 2 2 2 4 4" xfId="15983" xr:uid="{00000000-0005-0000-0000-00001A6D0000}"/>
    <cellStyle name="Normal 4 2 2 2 4 4 2" xfId="35935" xr:uid="{00000000-0005-0000-0000-00001B6D0000}"/>
    <cellStyle name="Normal 4 2 2 2 4 5" xfId="24535" xr:uid="{00000000-0005-0000-0000-00001C6D0000}"/>
    <cellStyle name="Normal 4 2 2 2 4 5 2" xfId="44485" xr:uid="{00000000-0005-0000-0000-00001D6D0000}"/>
    <cellStyle name="Normal 4 2 2 2 4 6" xfId="13133" xr:uid="{00000000-0005-0000-0000-00001E6D0000}"/>
    <cellStyle name="Normal 4 2 2 2 4 7" xfId="33085" xr:uid="{00000000-0005-0000-0000-00001F6D0000}"/>
    <cellStyle name="Normal 4 2 2 2 5" xfId="7426" xr:uid="{00000000-0005-0000-0000-0000206D0000}"/>
    <cellStyle name="Normal 4 2 2 2 5 2" xfId="27380" xr:uid="{00000000-0005-0000-0000-0000216D0000}"/>
    <cellStyle name="Normal 4 2 2 2 5 2 2" xfId="47330" xr:uid="{00000000-0005-0000-0000-0000226D0000}"/>
    <cellStyle name="Normal 4 2 2 2 5 3" xfId="18830" xr:uid="{00000000-0005-0000-0000-0000236D0000}"/>
    <cellStyle name="Normal 4 2 2 2 5 4" xfId="38780" xr:uid="{00000000-0005-0000-0000-0000246D0000}"/>
    <cellStyle name="Normal 4 2 2 2 6" xfId="10278" xr:uid="{00000000-0005-0000-0000-0000256D0000}"/>
    <cellStyle name="Normal 4 2 2 2 6 2" xfId="30230" xr:uid="{00000000-0005-0000-0000-0000266D0000}"/>
    <cellStyle name="Normal 4 2 2 2 6 2 2" xfId="50180" xr:uid="{00000000-0005-0000-0000-0000276D0000}"/>
    <cellStyle name="Normal 4 2 2 2 6 3" xfId="21680" xr:uid="{00000000-0005-0000-0000-0000286D0000}"/>
    <cellStyle name="Normal 4 2 2 2 6 4" xfId="41630" xr:uid="{00000000-0005-0000-0000-0000296D0000}"/>
    <cellStyle name="Normal 4 2 2 2 7" xfId="15978" xr:uid="{00000000-0005-0000-0000-00002A6D0000}"/>
    <cellStyle name="Normal 4 2 2 2 7 2" xfId="35930" xr:uid="{00000000-0005-0000-0000-00002B6D0000}"/>
    <cellStyle name="Normal 4 2 2 2 8" xfId="24530" xr:uid="{00000000-0005-0000-0000-00002C6D0000}"/>
    <cellStyle name="Normal 4 2 2 2 8 2" xfId="44480" xr:uid="{00000000-0005-0000-0000-00002D6D0000}"/>
    <cellStyle name="Normal 4 2 2 2 9" xfId="13128" xr:uid="{00000000-0005-0000-0000-00002E6D0000}"/>
    <cellStyle name="Normal 4 2 2 3" xfId="3202" xr:uid="{00000000-0005-0000-0000-00002F6D0000}"/>
    <cellStyle name="Normal 4 2 2 3 2" xfId="3203" xr:uid="{00000000-0005-0000-0000-0000306D0000}"/>
    <cellStyle name="Normal 4 2 2 3 2 2" xfId="3204" xr:uid="{00000000-0005-0000-0000-0000316D0000}"/>
    <cellStyle name="Normal 4 2 2 3 2 2 2" xfId="7434" xr:uid="{00000000-0005-0000-0000-0000326D0000}"/>
    <cellStyle name="Normal 4 2 2 3 2 2 2 2" xfId="27388" xr:uid="{00000000-0005-0000-0000-0000336D0000}"/>
    <cellStyle name="Normal 4 2 2 3 2 2 2 2 2" xfId="47338" xr:uid="{00000000-0005-0000-0000-0000346D0000}"/>
    <cellStyle name="Normal 4 2 2 3 2 2 2 3" xfId="18838" xr:uid="{00000000-0005-0000-0000-0000356D0000}"/>
    <cellStyle name="Normal 4 2 2 3 2 2 2 4" xfId="38788" xr:uid="{00000000-0005-0000-0000-0000366D0000}"/>
    <cellStyle name="Normal 4 2 2 3 2 2 3" xfId="10286" xr:uid="{00000000-0005-0000-0000-0000376D0000}"/>
    <cellStyle name="Normal 4 2 2 3 2 2 3 2" xfId="30238" xr:uid="{00000000-0005-0000-0000-0000386D0000}"/>
    <cellStyle name="Normal 4 2 2 3 2 2 3 2 2" xfId="50188" xr:uid="{00000000-0005-0000-0000-0000396D0000}"/>
    <cellStyle name="Normal 4 2 2 3 2 2 3 3" xfId="21688" xr:uid="{00000000-0005-0000-0000-00003A6D0000}"/>
    <cellStyle name="Normal 4 2 2 3 2 2 3 4" xfId="41638" xr:uid="{00000000-0005-0000-0000-00003B6D0000}"/>
    <cellStyle name="Normal 4 2 2 3 2 2 4" xfId="15986" xr:uid="{00000000-0005-0000-0000-00003C6D0000}"/>
    <cellStyle name="Normal 4 2 2 3 2 2 4 2" xfId="35938" xr:uid="{00000000-0005-0000-0000-00003D6D0000}"/>
    <cellStyle name="Normal 4 2 2 3 2 2 5" xfId="24538" xr:uid="{00000000-0005-0000-0000-00003E6D0000}"/>
    <cellStyle name="Normal 4 2 2 3 2 2 5 2" xfId="44488" xr:uid="{00000000-0005-0000-0000-00003F6D0000}"/>
    <cellStyle name="Normal 4 2 2 3 2 2 6" xfId="13136" xr:uid="{00000000-0005-0000-0000-0000406D0000}"/>
    <cellStyle name="Normal 4 2 2 3 2 2 7" xfId="33088" xr:uid="{00000000-0005-0000-0000-0000416D0000}"/>
    <cellStyle name="Normal 4 2 2 3 2 3" xfId="7433" xr:uid="{00000000-0005-0000-0000-0000426D0000}"/>
    <cellStyle name="Normal 4 2 2 3 2 3 2" xfId="27387" xr:uid="{00000000-0005-0000-0000-0000436D0000}"/>
    <cellStyle name="Normal 4 2 2 3 2 3 2 2" xfId="47337" xr:uid="{00000000-0005-0000-0000-0000446D0000}"/>
    <cellStyle name="Normal 4 2 2 3 2 3 3" xfId="18837" xr:uid="{00000000-0005-0000-0000-0000456D0000}"/>
    <cellStyle name="Normal 4 2 2 3 2 3 4" xfId="38787" xr:uid="{00000000-0005-0000-0000-0000466D0000}"/>
    <cellStyle name="Normal 4 2 2 3 2 4" xfId="10285" xr:uid="{00000000-0005-0000-0000-0000476D0000}"/>
    <cellStyle name="Normal 4 2 2 3 2 4 2" xfId="30237" xr:uid="{00000000-0005-0000-0000-0000486D0000}"/>
    <cellStyle name="Normal 4 2 2 3 2 4 2 2" xfId="50187" xr:uid="{00000000-0005-0000-0000-0000496D0000}"/>
    <cellStyle name="Normal 4 2 2 3 2 4 3" xfId="21687" xr:uid="{00000000-0005-0000-0000-00004A6D0000}"/>
    <cellStyle name="Normal 4 2 2 3 2 4 4" xfId="41637" xr:uid="{00000000-0005-0000-0000-00004B6D0000}"/>
    <cellStyle name="Normal 4 2 2 3 2 5" xfId="15985" xr:uid="{00000000-0005-0000-0000-00004C6D0000}"/>
    <cellStyle name="Normal 4 2 2 3 2 5 2" xfId="35937" xr:uid="{00000000-0005-0000-0000-00004D6D0000}"/>
    <cellStyle name="Normal 4 2 2 3 2 6" xfId="24537" xr:uid="{00000000-0005-0000-0000-00004E6D0000}"/>
    <cellStyle name="Normal 4 2 2 3 2 6 2" xfId="44487" xr:uid="{00000000-0005-0000-0000-00004F6D0000}"/>
    <cellStyle name="Normal 4 2 2 3 2 7" xfId="13135" xr:uid="{00000000-0005-0000-0000-0000506D0000}"/>
    <cellStyle name="Normal 4 2 2 3 2 8" xfId="33087" xr:uid="{00000000-0005-0000-0000-0000516D0000}"/>
    <cellStyle name="Normal 4 2 2 3 3" xfId="3205" xr:uid="{00000000-0005-0000-0000-0000526D0000}"/>
    <cellStyle name="Normal 4 2 2 3 3 2" xfId="3206" xr:uid="{00000000-0005-0000-0000-0000536D0000}"/>
    <cellStyle name="Normal 4 2 2 3 3 2 2" xfId="7436" xr:uid="{00000000-0005-0000-0000-0000546D0000}"/>
    <cellStyle name="Normal 4 2 2 3 3 2 2 2" xfId="27390" xr:uid="{00000000-0005-0000-0000-0000556D0000}"/>
    <cellStyle name="Normal 4 2 2 3 3 2 2 2 2" xfId="47340" xr:uid="{00000000-0005-0000-0000-0000566D0000}"/>
    <cellStyle name="Normal 4 2 2 3 3 2 2 3" xfId="18840" xr:uid="{00000000-0005-0000-0000-0000576D0000}"/>
    <cellStyle name="Normal 4 2 2 3 3 2 2 4" xfId="38790" xr:uid="{00000000-0005-0000-0000-0000586D0000}"/>
    <cellStyle name="Normal 4 2 2 3 3 2 3" xfId="10288" xr:uid="{00000000-0005-0000-0000-0000596D0000}"/>
    <cellStyle name="Normal 4 2 2 3 3 2 3 2" xfId="30240" xr:uid="{00000000-0005-0000-0000-00005A6D0000}"/>
    <cellStyle name="Normal 4 2 2 3 3 2 3 2 2" xfId="50190" xr:uid="{00000000-0005-0000-0000-00005B6D0000}"/>
    <cellStyle name="Normal 4 2 2 3 3 2 3 3" xfId="21690" xr:uid="{00000000-0005-0000-0000-00005C6D0000}"/>
    <cellStyle name="Normal 4 2 2 3 3 2 3 4" xfId="41640" xr:uid="{00000000-0005-0000-0000-00005D6D0000}"/>
    <cellStyle name="Normal 4 2 2 3 3 2 4" xfId="15988" xr:uid="{00000000-0005-0000-0000-00005E6D0000}"/>
    <cellStyle name="Normal 4 2 2 3 3 2 4 2" xfId="35940" xr:uid="{00000000-0005-0000-0000-00005F6D0000}"/>
    <cellStyle name="Normal 4 2 2 3 3 2 5" xfId="24540" xr:uid="{00000000-0005-0000-0000-0000606D0000}"/>
    <cellStyle name="Normal 4 2 2 3 3 2 5 2" xfId="44490" xr:uid="{00000000-0005-0000-0000-0000616D0000}"/>
    <cellStyle name="Normal 4 2 2 3 3 2 6" xfId="13138" xr:uid="{00000000-0005-0000-0000-0000626D0000}"/>
    <cellStyle name="Normal 4 2 2 3 3 2 7" xfId="33090" xr:uid="{00000000-0005-0000-0000-0000636D0000}"/>
    <cellStyle name="Normal 4 2 2 3 3 3" xfId="7435" xr:uid="{00000000-0005-0000-0000-0000646D0000}"/>
    <cellStyle name="Normal 4 2 2 3 3 3 2" xfId="27389" xr:uid="{00000000-0005-0000-0000-0000656D0000}"/>
    <cellStyle name="Normal 4 2 2 3 3 3 2 2" xfId="47339" xr:uid="{00000000-0005-0000-0000-0000666D0000}"/>
    <cellStyle name="Normal 4 2 2 3 3 3 3" xfId="18839" xr:uid="{00000000-0005-0000-0000-0000676D0000}"/>
    <cellStyle name="Normal 4 2 2 3 3 3 4" xfId="38789" xr:uid="{00000000-0005-0000-0000-0000686D0000}"/>
    <cellStyle name="Normal 4 2 2 3 3 4" xfId="10287" xr:uid="{00000000-0005-0000-0000-0000696D0000}"/>
    <cellStyle name="Normal 4 2 2 3 3 4 2" xfId="30239" xr:uid="{00000000-0005-0000-0000-00006A6D0000}"/>
    <cellStyle name="Normal 4 2 2 3 3 4 2 2" xfId="50189" xr:uid="{00000000-0005-0000-0000-00006B6D0000}"/>
    <cellStyle name="Normal 4 2 2 3 3 4 3" xfId="21689" xr:uid="{00000000-0005-0000-0000-00006C6D0000}"/>
    <cellStyle name="Normal 4 2 2 3 3 4 4" xfId="41639" xr:uid="{00000000-0005-0000-0000-00006D6D0000}"/>
    <cellStyle name="Normal 4 2 2 3 3 5" xfId="15987" xr:uid="{00000000-0005-0000-0000-00006E6D0000}"/>
    <cellStyle name="Normal 4 2 2 3 3 5 2" xfId="35939" xr:uid="{00000000-0005-0000-0000-00006F6D0000}"/>
    <cellStyle name="Normal 4 2 2 3 3 6" xfId="24539" xr:uid="{00000000-0005-0000-0000-0000706D0000}"/>
    <cellStyle name="Normal 4 2 2 3 3 6 2" xfId="44489" xr:uid="{00000000-0005-0000-0000-0000716D0000}"/>
    <cellStyle name="Normal 4 2 2 3 3 7" xfId="13137" xr:uid="{00000000-0005-0000-0000-0000726D0000}"/>
    <cellStyle name="Normal 4 2 2 3 3 8" xfId="33089" xr:uid="{00000000-0005-0000-0000-0000736D0000}"/>
    <cellStyle name="Normal 4 2 2 3 4" xfId="7432" xr:uid="{00000000-0005-0000-0000-0000746D0000}"/>
    <cellStyle name="Normal 4 2 2 3 4 2" xfId="27386" xr:uid="{00000000-0005-0000-0000-0000756D0000}"/>
    <cellStyle name="Normal 4 2 2 3 4 2 2" xfId="47336" xr:uid="{00000000-0005-0000-0000-0000766D0000}"/>
    <cellStyle name="Normal 4 2 2 3 4 3" xfId="18836" xr:uid="{00000000-0005-0000-0000-0000776D0000}"/>
    <cellStyle name="Normal 4 2 2 3 4 4" xfId="38786" xr:uid="{00000000-0005-0000-0000-0000786D0000}"/>
    <cellStyle name="Normal 4 2 2 3 5" xfId="10284" xr:uid="{00000000-0005-0000-0000-0000796D0000}"/>
    <cellStyle name="Normal 4 2 2 3 5 2" xfId="30236" xr:uid="{00000000-0005-0000-0000-00007A6D0000}"/>
    <cellStyle name="Normal 4 2 2 3 5 2 2" xfId="50186" xr:uid="{00000000-0005-0000-0000-00007B6D0000}"/>
    <cellStyle name="Normal 4 2 2 3 5 3" xfId="21686" xr:uid="{00000000-0005-0000-0000-00007C6D0000}"/>
    <cellStyle name="Normal 4 2 2 3 5 4" xfId="41636" xr:uid="{00000000-0005-0000-0000-00007D6D0000}"/>
    <cellStyle name="Normal 4 2 2 3 6" xfId="15984" xr:uid="{00000000-0005-0000-0000-00007E6D0000}"/>
    <cellStyle name="Normal 4 2 2 3 6 2" xfId="35936" xr:uid="{00000000-0005-0000-0000-00007F6D0000}"/>
    <cellStyle name="Normal 4 2 2 3 7" xfId="24536" xr:uid="{00000000-0005-0000-0000-0000806D0000}"/>
    <cellStyle name="Normal 4 2 2 3 7 2" xfId="44486" xr:uid="{00000000-0005-0000-0000-0000816D0000}"/>
    <cellStyle name="Normal 4 2 2 3 8" xfId="13134" xr:uid="{00000000-0005-0000-0000-0000826D0000}"/>
    <cellStyle name="Normal 4 2 2 3 9" xfId="33086" xr:uid="{00000000-0005-0000-0000-0000836D0000}"/>
    <cellStyle name="Normal 4 2 2 4" xfId="3207" xr:uid="{00000000-0005-0000-0000-0000846D0000}"/>
    <cellStyle name="Normal 4 2 2 4 2" xfId="3208" xr:uid="{00000000-0005-0000-0000-0000856D0000}"/>
    <cellStyle name="Normal 4 2 2 4 2 2" xfId="7438" xr:uid="{00000000-0005-0000-0000-0000866D0000}"/>
    <cellStyle name="Normal 4 2 2 4 2 2 2" xfId="27392" xr:uid="{00000000-0005-0000-0000-0000876D0000}"/>
    <cellStyle name="Normal 4 2 2 4 2 2 2 2" xfId="47342" xr:uid="{00000000-0005-0000-0000-0000886D0000}"/>
    <cellStyle name="Normal 4 2 2 4 2 2 3" xfId="18842" xr:uid="{00000000-0005-0000-0000-0000896D0000}"/>
    <cellStyle name="Normal 4 2 2 4 2 2 4" xfId="38792" xr:uid="{00000000-0005-0000-0000-00008A6D0000}"/>
    <cellStyle name="Normal 4 2 2 4 2 3" xfId="10290" xr:uid="{00000000-0005-0000-0000-00008B6D0000}"/>
    <cellStyle name="Normal 4 2 2 4 2 3 2" xfId="30242" xr:uid="{00000000-0005-0000-0000-00008C6D0000}"/>
    <cellStyle name="Normal 4 2 2 4 2 3 2 2" xfId="50192" xr:uid="{00000000-0005-0000-0000-00008D6D0000}"/>
    <cellStyle name="Normal 4 2 2 4 2 3 3" xfId="21692" xr:uid="{00000000-0005-0000-0000-00008E6D0000}"/>
    <cellStyle name="Normal 4 2 2 4 2 3 4" xfId="41642" xr:uid="{00000000-0005-0000-0000-00008F6D0000}"/>
    <cellStyle name="Normal 4 2 2 4 2 4" xfId="15990" xr:uid="{00000000-0005-0000-0000-0000906D0000}"/>
    <cellStyle name="Normal 4 2 2 4 2 4 2" xfId="35942" xr:uid="{00000000-0005-0000-0000-0000916D0000}"/>
    <cellStyle name="Normal 4 2 2 4 2 5" xfId="24542" xr:uid="{00000000-0005-0000-0000-0000926D0000}"/>
    <cellStyle name="Normal 4 2 2 4 2 5 2" xfId="44492" xr:uid="{00000000-0005-0000-0000-0000936D0000}"/>
    <cellStyle name="Normal 4 2 2 4 2 6" xfId="13140" xr:uid="{00000000-0005-0000-0000-0000946D0000}"/>
    <cellStyle name="Normal 4 2 2 4 2 7" xfId="33092" xr:uid="{00000000-0005-0000-0000-0000956D0000}"/>
    <cellStyle name="Normal 4 2 2 4 3" xfId="7437" xr:uid="{00000000-0005-0000-0000-0000966D0000}"/>
    <cellStyle name="Normal 4 2 2 4 3 2" xfId="27391" xr:uid="{00000000-0005-0000-0000-0000976D0000}"/>
    <cellStyle name="Normal 4 2 2 4 3 2 2" xfId="47341" xr:uid="{00000000-0005-0000-0000-0000986D0000}"/>
    <cellStyle name="Normal 4 2 2 4 3 3" xfId="18841" xr:uid="{00000000-0005-0000-0000-0000996D0000}"/>
    <cellStyle name="Normal 4 2 2 4 3 4" xfId="38791" xr:uid="{00000000-0005-0000-0000-00009A6D0000}"/>
    <cellStyle name="Normal 4 2 2 4 4" xfId="10289" xr:uid="{00000000-0005-0000-0000-00009B6D0000}"/>
    <cellStyle name="Normal 4 2 2 4 4 2" xfId="30241" xr:uid="{00000000-0005-0000-0000-00009C6D0000}"/>
    <cellStyle name="Normal 4 2 2 4 4 2 2" xfId="50191" xr:uid="{00000000-0005-0000-0000-00009D6D0000}"/>
    <cellStyle name="Normal 4 2 2 4 4 3" xfId="21691" xr:uid="{00000000-0005-0000-0000-00009E6D0000}"/>
    <cellStyle name="Normal 4 2 2 4 4 4" xfId="41641" xr:uid="{00000000-0005-0000-0000-00009F6D0000}"/>
    <cellStyle name="Normal 4 2 2 4 5" xfId="15989" xr:uid="{00000000-0005-0000-0000-0000A06D0000}"/>
    <cellStyle name="Normal 4 2 2 4 5 2" xfId="35941" xr:uid="{00000000-0005-0000-0000-0000A16D0000}"/>
    <cellStyle name="Normal 4 2 2 4 6" xfId="24541" xr:uid="{00000000-0005-0000-0000-0000A26D0000}"/>
    <cellStyle name="Normal 4 2 2 4 6 2" xfId="44491" xr:uid="{00000000-0005-0000-0000-0000A36D0000}"/>
    <cellStyle name="Normal 4 2 2 4 7" xfId="13139" xr:uid="{00000000-0005-0000-0000-0000A46D0000}"/>
    <cellStyle name="Normal 4 2 2 4 8" xfId="33091" xr:uid="{00000000-0005-0000-0000-0000A56D0000}"/>
    <cellStyle name="Normal 4 2 2 5" xfId="3209" xr:uid="{00000000-0005-0000-0000-0000A66D0000}"/>
    <cellStyle name="Normal 4 2 2 5 2" xfId="3210" xr:uid="{00000000-0005-0000-0000-0000A76D0000}"/>
    <cellStyle name="Normal 4 2 2 5 2 2" xfId="7440" xr:uid="{00000000-0005-0000-0000-0000A86D0000}"/>
    <cellStyle name="Normal 4 2 2 5 2 2 2" xfId="27394" xr:uid="{00000000-0005-0000-0000-0000A96D0000}"/>
    <cellStyle name="Normal 4 2 2 5 2 2 2 2" xfId="47344" xr:uid="{00000000-0005-0000-0000-0000AA6D0000}"/>
    <cellStyle name="Normal 4 2 2 5 2 2 3" xfId="18844" xr:uid="{00000000-0005-0000-0000-0000AB6D0000}"/>
    <cellStyle name="Normal 4 2 2 5 2 2 4" xfId="38794" xr:uid="{00000000-0005-0000-0000-0000AC6D0000}"/>
    <cellStyle name="Normal 4 2 2 5 2 3" xfId="10292" xr:uid="{00000000-0005-0000-0000-0000AD6D0000}"/>
    <cellStyle name="Normal 4 2 2 5 2 3 2" xfId="30244" xr:uid="{00000000-0005-0000-0000-0000AE6D0000}"/>
    <cellStyle name="Normal 4 2 2 5 2 3 2 2" xfId="50194" xr:uid="{00000000-0005-0000-0000-0000AF6D0000}"/>
    <cellStyle name="Normal 4 2 2 5 2 3 3" xfId="21694" xr:uid="{00000000-0005-0000-0000-0000B06D0000}"/>
    <cellStyle name="Normal 4 2 2 5 2 3 4" xfId="41644" xr:uid="{00000000-0005-0000-0000-0000B16D0000}"/>
    <cellStyle name="Normal 4 2 2 5 2 4" xfId="15992" xr:uid="{00000000-0005-0000-0000-0000B26D0000}"/>
    <cellStyle name="Normal 4 2 2 5 2 4 2" xfId="35944" xr:uid="{00000000-0005-0000-0000-0000B36D0000}"/>
    <cellStyle name="Normal 4 2 2 5 2 5" xfId="24544" xr:uid="{00000000-0005-0000-0000-0000B46D0000}"/>
    <cellStyle name="Normal 4 2 2 5 2 5 2" xfId="44494" xr:uid="{00000000-0005-0000-0000-0000B56D0000}"/>
    <cellStyle name="Normal 4 2 2 5 2 6" xfId="13142" xr:uid="{00000000-0005-0000-0000-0000B66D0000}"/>
    <cellStyle name="Normal 4 2 2 5 2 7" xfId="33094" xr:uid="{00000000-0005-0000-0000-0000B76D0000}"/>
    <cellStyle name="Normal 4 2 2 5 3" xfId="7439" xr:uid="{00000000-0005-0000-0000-0000B86D0000}"/>
    <cellStyle name="Normal 4 2 2 5 3 2" xfId="27393" xr:uid="{00000000-0005-0000-0000-0000B96D0000}"/>
    <cellStyle name="Normal 4 2 2 5 3 2 2" xfId="47343" xr:uid="{00000000-0005-0000-0000-0000BA6D0000}"/>
    <cellStyle name="Normal 4 2 2 5 3 3" xfId="18843" xr:uid="{00000000-0005-0000-0000-0000BB6D0000}"/>
    <cellStyle name="Normal 4 2 2 5 3 4" xfId="38793" xr:uid="{00000000-0005-0000-0000-0000BC6D0000}"/>
    <cellStyle name="Normal 4 2 2 5 4" xfId="10291" xr:uid="{00000000-0005-0000-0000-0000BD6D0000}"/>
    <cellStyle name="Normal 4 2 2 5 4 2" xfId="30243" xr:uid="{00000000-0005-0000-0000-0000BE6D0000}"/>
    <cellStyle name="Normal 4 2 2 5 4 2 2" xfId="50193" xr:uid="{00000000-0005-0000-0000-0000BF6D0000}"/>
    <cellStyle name="Normal 4 2 2 5 4 3" xfId="21693" xr:uid="{00000000-0005-0000-0000-0000C06D0000}"/>
    <cellStyle name="Normal 4 2 2 5 4 4" xfId="41643" xr:uid="{00000000-0005-0000-0000-0000C16D0000}"/>
    <cellStyle name="Normal 4 2 2 5 5" xfId="15991" xr:uid="{00000000-0005-0000-0000-0000C26D0000}"/>
    <cellStyle name="Normal 4 2 2 5 5 2" xfId="35943" xr:uid="{00000000-0005-0000-0000-0000C36D0000}"/>
    <cellStyle name="Normal 4 2 2 5 6" xfId="24543" xr:uid="{00000000-0005-0000-0000-0000C46D0000}"/>
    <cellStyle name="Normal 4 2 2 5 6 2" xfId="44493" xr:uid="{00000000-0005-0000-0000-0000C56D0000}"/>
    <cellStyle name="Normal 4 2 2 5 7" xfId="13141" xr:uid="{00000000-0005-0000-0000-0000C66D0000}"/>
    <cellStyle name="Normal 4 2 2 5 8" xfId="33093" xr:uid="{00000000-0005-0000-0000-0000C76D0000}"/>
    <cellStyle name="Normal 4 2 2 6" xfId="3211" xr:uid="{00000000-0005-0000-0000-0000C86D0000}"/>
    <cellStyle name="Normal 4 2 2 7" xfId="3212" xr:uid="{00000000-0005-0000-0000-0000C96D0000}"/>
    <cellStyle name="Normal 4 2 2 7 2" xfId="7441" xr:uid="{00000000-0005-0000-0000-0000CA6D0000}"/>
    <cellStyle name="Normal 4 2 2 7 2 2" xfId="27395" xr:uid="{00000000-0005-0000-0000-0000CB6D0000}"/>
    <cellStyle name="Normal 4 2 2 7 2 2 2" xfId="47345" xr:uid="{00000000-0005-0000-0000-0000CC6D0000}"/>
    <cellStyle name="Normal 4 2 2 7 2 3" xfId="18845" xr:uid="{00000000-0005-0000-0000-0000CD6D0000}"/>
    <cellStyle name="Normal 4 2 2 7 2 4" xfId="38795" xr:uid="{00000000-0005-0000-0000-0000CE6D0000}"/>
    <cellStyle name="Normal 4 2 2 7 3" xfId="10293" xr:uid="{00000000-0005-0000-0000-0000CF6D0000}"/>
    <cellStyle name="Normal 4 2 2 7 3 2" xfId="30245" xr:uid="{00000000-0005-0000-0000-0000D06D0000}"/>
    <cellStyle name="Normal 4 2 2 7 3 2 2" xfId="50195" xr:uid="{00000000-0005-0000-0000-0000D16D0000}"/>
    <cellStyle name="Normal 4 2 2 7 3 3" xfId="21695" xr:uid="{00000000-0005-0000-0000-0000D26D0000}"/>
    <cellStyle name="Normal 4 2 2 7 3 4" xfId="41645" xr:uid="{00000000-0005-0000-0000-0000D36D0000}"/>
    <cellStyle name="Normal 4 2 2 7 4" xfId="15993" xr:uid="{00000000-0005-0000-0000-0000D46D0000}"/>
    <cellStyle name="Normal 4 2 2 7 4 2" xfId="35945" xr:uid="{00000000-0005-0000-0000-0000D56D0000}"/>
    <cellStyle name="Normal 4 2 2 7 5" xfId="24545" xr:uid="{00000000-0005-0000-0000-0000D66D0000}"/>
    <cellStyle name="Normal 4 2 2 7 5 2" xfId="44495" xr:uid="{00000000-0005-0000-0000-0000D76D0000}"/>
    <cellStyle name="Normal 4 2 2 7 6" xfId="13143" xr:uid="{00000000-0005-0000-0000-0000D86D0000}"/>
    <cellStyle name="Normal 4 2 2 7 7" xfId="33095" xr:uid="{00000000-0005-0000-0000-0000D96D0000}"/>
    <cellStyle name="Normal 4 2 3" xfId="3213" xr:uid="{00000000-0005-0000-0000-0000DA6D0000}"/>
    <cellStyle name="Normal 4 2 3 2" xfId="3214" xr:uid="{00000000-0005-0000-0000-0000DB6D0000}"/>
    <cellStyle name="Normal 4 2 3 2 10" xfId="33096" xr:uid="{00000000-0005-0000-0000-0000DC6D0000}"/>
    <cellStyle name="Normal 4 2 3 2 2" xfId="3215" xr:uid="{00000000-0005-0000-0000-0000DD6D0000}"/>
    <cellStyle name="Normal 4 2 3 2 2 2" xfId="3216" xr:uid="{00000000-0005-0000-0000-0000DE6D0000}"/>
    <cellStyle name="Normal 4 2 3 2 2 2 2" xfId="7444" xr:uid="{00000000-0005-0000-0000-0000DF6D0000}"/>
    <cellStyle name="Normal 4 2 3 2 2 2 2 2" xfId="27398" xr:uid="{00000000-0005-0000-0000-0000E06D0000}"/>
    <cellStyle name="Normal 4 2 3 2 2 2 2 2 2" xfId="47348" xr:uid="{00000000-0005-0000-0000-0000E16D0000}"/>
    <cellStyle name="Normal 4 2 3 2 2 2 2 3" xfId="18848" xr:uid="{00000000-0005-0000-0000-0000E26D0000}"/>
    <cellStyle name="Normal 4 2 3 2 2 2 2 4" xfId="38798" xr:uid="{00000000-0005-0000-0000-0000E36D0000}"/>
    <cellStyle name="Normal 4 2 3 2 2 2 3" xfId="10296" xr:uid="{00000000-0005-0000-0000-0000E46D0000}"/>
    <cellStyle name="Normal 4 2 3 2 2 2 3 2" xfId="30248" xr:uid="{00000000-0005-0000-0000-0000E56D0000}"/>
    <cellStyle name="Normal 4 2 3 2 2 2 3 2 2" xfId="50198" xr:uid="{00000000-0005-0000-0000-0000E66D0000}"/>
    <cellStyle name="Normal 4 2 3 2 2 2 3 3" xfId="21698" xr:uid="{00000000-0005-0000-0000-0000E76D0000}"/>
    <cellStyle name="Normal 4 2 3 2 2 2 3 4" xfId="41648" xr:uid="{00000000-0005-0000-0000-0000E86D0000}"/>
    <cellStyle name="Normal 4 2 3 2 2 2 4" xfId="15996" xr:uid="{00000000-0005-0000-0000-0000E96D0000}"/>
    <cellStyle name="Normal 4 2 3 2 2 2 4 2" xfId="35948" xr:uid="{00000000-0005-0000-0000-0000EA6D0000}"/>
    <cellStyle name="Normal 4 2 3 2 2 2 5" xfId="24548" xr:uid="{00000000-0005-0000-0000-0000EB6D0000}"/>
    <cellStyle name="Normal 4 2 3 2 2 2 5 2" xfId="44498" xr:uid="{00000000-0005-0000-0000-0000EC6D0000}"/>
    <cellStyle name="Normal 4 2 3 2 2 2 6" xfId="13146" xr:uid="{00000000-0005-0000-0000-0000ED6D0000}"/>
    <cellStyle name="Normal 4 2 3 2 2 2 7" xfId="33098" xr:uid="{00000000-0005-0000-0000-0000EE6D0000}"/>
    <cellStyle name="Normal 4 2 3 2 2 3" xfId="7443" xr:uid="{00000000-0005-0000-0000-0000EF6D0000}"/>
    <cellStyle name="Normal 4 2 3 2 2 3 2" xfId="27397" xr:uid="{00000000-0005-0000-0000-0000F06D0000}"/>
    <cellStyle name="Normal 4 2 3 2 2 3 2 2" xfId="47347" xr:uid="{00000000-0005-0000-0000-0000F16D0000}"/>
    <cellStyle name="Normal 4 2 3 2 2 3 3" xfId="18847" xr:uid="{00000000-0005-0000-0000-0000F26D0000}"/>
    <cellStyle name="Normal 4 2 3 2 2 3 4" xfId="38797" xr:uid="{00000000-0005-0000-0000-0000F36D0000}"/>
    <cellStyle name="Normal 4 2 3 2 2 4" xfId="10295" xr:uid="{00000000-0005-0000-0000-0000F46D0000}"/>
    <cellStyle name="Normal 4 2 3 2 2 4 2" xfId="30247" xr:uid="{00000000-0005-0000-0000-0000F56D0000}"/>
    <cellStyle name="Normal 4 2 3 2 2 4 2 2" xfId="50197" xr:uid="{00000000-0005-0000-0000-0000F66D0000}"/>
    <cellStyle name="Normal 4 2 3 2 2 4 3" xfId="21697" xr:uid="{00000000-0005-0000-0000-0000F76D0000}"/>
    <cellStyle name="Normal 4 2 3 2 2 4 4" xfId="41647" xr:uid="{00000000-0005-0000-0000-0000F86D0000}"/>
    <cellStyle name="Normal 4 2 3 2 2 5" xfId="15995" xr:uid="{00000000-0005-0000-0000-0000F96D0000}"/>
    <cellStyle name="Normal 4 2 3 2 2 5 2" xfId="35947" xr:uid="{00000000-0005-0000-0000-0000FA6D0000}"/>
    <cellStyle name="Normal 4 2 3 2 2 6" xfId="24547" xr:uid="{00000000-0005-0000-0000-0000FB6D0000}"/>
    <cellStyle name="Normal 4 2 3 2 2 6 2" xfId="44497" xr:uid="{00000000-0005-0000-0000-0000FC6D0000}"/>
    <cellStyle name="Normal 4 2 3 2 2 7" xfId="13145" xr:uid="{00000000-0005-0000-0000-0000FD6D0000}"/>
    <cellStyle name="Normal 4 2 3 2 2 8" xfId="33097" xr:uid="{00000000-0005-0000-0000-0000FE6D0000}"/>
    <cellStyle name="Normal 4 2 3 2 3" xfId="3217" xr:uid="{00000000-0005-0000-0000-0000FF6D0000}"/>
    <cellStyle name="Normal 4 2 3 2 3 2" xfId="3218" xr:uid="{00000000-0005-0000-0000-0000006E0000}"/>
    <cellStyle name="Normal 4 2 3 2 3 2 2" xfId="7446" xr:uid="{00000000-0005-0000-0000-0000016E0000}"/>
    <cellStyle name="Normal 4 2 3 2 3 2 2 2" xfId="27400" xr:uid="{00000000-0005-0000-0000-0000026E0000}"/>
    <cellStyle name="Normal 4 2 3 2 3 2 2 2 2" xfId="47350" xr:uid="{00000000-0005-0000-0000-0000036E0000}"/>
    <cellStyle name="Normal 4 2 3 2 3 2 2 3" xfId="18850" xr:uid="{00000000-0005-0000-0000-0000046E0000}"/>
    <cellStyle name="Normal 4 2 3 2 3 2 2 4" xfId="38800" xr:uid="{00000000-0005-0000-0000-0000056E0000}"/>
    <cellStyle name="Normal 4 2 3 2 3 2 3" xfId="10298" xr:uid="{00000000-0005-0000-0000-0000066E0000}"/>
    <cellStyle name="Normal 4 2 3 2 3 2 3 2" xfId="30250" xr:uid="{00000000-0005-0000-0000-0000076E0000}"/>
    <cellStyle name="Normal 4 2 3 2 3 2 3 2 2" xfId="50200" xr:uid="{00000000-0005-0000-0000-0000086E0000}"/>
    <cellStyle name="Normal 4 2 3 2 3 2 3 3" xfId="21700" xr:uid="{00000000-0005-0000-0000-0000096E0000}"/>
    <cellStyle name="Normal 4 2 3 2 3 2 3 4" xfId="41650" xr:uid="{00000000-0005-0000-0000-00000A6E0000}"/>
    <cellStyle name="Normal 4 2 3 2 3 2 4" xfId="15998" xr:uid="{00000000-0005-0000-0000-00000B6E0000}"/>
    <cellStyle name="Normal 4 2 3 2 3 2 4 2" xfId="35950" xr:uid="{00000000-0005-0000-0000-00000C6E0000}"/>
    <cellStyle name="Normal 4 2 3 2 3 2 5" xfId="24550" xr:uid="{00000000-0005-0000-0000-00000D6E0000}"/>
    <cellStyle name="Normal 4 2 3 2 3 2 5 2" xfId="44500" xr:uid="{00000000-0005-0000-0000-00000E6E0000}"/>
    <cellStyle name="Normal 4 2 3 2 3 2 6" xfId="13148" xr:uid="{00000000-0005-0000-0000-00000F6E0000}"/>
    <cellStyle name="Normal 4 2 3 2 3 2 7" xfId="33100" xr:uid="{00000000-0005-0000-0000-0000106E0000}"/>
    <cellStyle name="Normal 4 2 3 2 3 3" xfId="7445" xr:uid="{00000000-0005-0000-0000-0000116E0000}"/>
    <cellStyle name="Normal 4 2 3 2 3 3 2" xfId="27399" xr:uid="{00000000-0005-0000-0000-0000126E0000}"/>
    <cellStyle name="Normal 4 2 3 2 3 3 2 2" xfId="47349" xr:uid="{00000000-0005-0000-0000-0000136E0000}"/>
    <cellStyle name="Normal 4 2 3 2 3 3 3" xfId="18849" xr:uid="{00000000-0005-0000-0000-0000146E0000}"/>
    <cellStyle name="Normal 4 2 3 2 3 3 4" xfId="38799" xr:uid="{00000000-0005-0000-0000-0000156E0000}"/>
    <cellStyle name="Normal 4 2 3 2 3 4" xfId="10297" xr:uid="{00000000-0005-0000-0000-0000166E0000}"/>
    <cellStyle name="Normal 4 2 3 2 3 4 2" xfId="30249" xr:uid="{00000000-0005-0000-0000-0000176E0000}"/>
    <cellStyle name="Normal 4 2 3 2 3 4 2 2" xfId="50199" xr:uid="{00000000-0005-0000-0000-0000186E0000}"/>
    <cellStyle name="Normal 4 2 3 2 3 4 3" xfId="21699" xr:uid="{00000000-0005-0000-0000-0000196E0000}"/>
    <cellStyle name="Normal 4 2 3 2 3 4 4" xfId="41649" xr:uid="{00000000-0005-0000-0000-00001A6E0000}"/>
    <cellStyle name="Normal 4 2 3 2 3 5" xfId="15997" xr:uid="{00000000-0005-0000-0000-00001B6E0000}"/>
    <cellStyle name="Normal 4 2 3 2 3 5 2" xfId="35949" xr:uid="{00000000-0005-0000-0000-00001C6E0000}"/>
    <cellStyle name="Normal 4 2 3 2 3 6" xfId="24549" xr:uid="{00000000-0005-0000-0000-00001D6E0000}"/>
    <cellStyle name="Normal 4 2 3 2 3 6 2" xfId="44499" xr:uid="{00000000-0005-0000-0000-00001E6E0000}"/>
    <cellStyle name="Normal 4 2 3 2 3 7" xfId="13147" xr:uid="{00000000-0005-0000-0000-00001F6E0000}"/>
    <cellStyle name="Normal 4 2 3 2 3 8" xfId="33099" xr:uid="{00000000-0005-0000-0000-0000206E0000}"/>
    <cellStyle name="Normal 4 2 3 2 4" xfId="3219" xr:uid="{00000000-0005-0000-0000-0000216E0000}"/>
    <cellStyle name="Normal 4 2 3 2 4 2" xfId="7447" xr:uid="{00000000-0005-0000-0000-0000226E0000}"/>
    <cellStyle name="Normal 4 2 3 2 4 2 2" xfId="27401" xr:uid="{00000000-0005-0000-0000-0000236E0000}"/>
    <cellStyle name="Normal 4 2 3 2 4 2 2 2" xfId="47351" xr:uid="{00000000-0005-0000-0000-0000246E0000}"/>
    <cellStyle name="Normal 4 2 3 2 4 2 3" xfId="18851" xr:uid="{00000000-0005-0000-0000-0000256E0000}"/>
    <cellStyle name="Normal 4 2 3 2 4 2 4" xfId="38801" xr:uid="{00000000-0005-0000-0000-0000266E0000}"/>
    <cellStyle name="Normal 4 2 3 2 4 3" xfId="10299" xr:uid="{00000000-0005-0000-0000-0000276E0000}"/>
    <cellStyle name="Normal 4 2 3 2 4 3 2" xfId="30251" xr:uid="{00000000-0005-0000-0000-0000286E0000}"/>
    <cellStyle name="Normal 4 2 3 2 4 3 2 2" xfId="50201" xr:uid="{00000000-0005-0000-0000-0000296E0000}"/>
    <cellStyle name="Normal 4 2 3 2 4 3 3" xfId="21701" xr:uid="{00000000-0005-0000-0000-00002A6E0000}"/>
    <cellStyle name="Normal 4 2 3 2 4 3 4" xfId="41651" xr:uid="{00000000-0005-0000-0000-00002B6E0000}"/>
    <cellStyle name="Normal 4 2 3 2 4 4" xfId="15999" xr:uid="{00000000-0005-0000-0000-00002C6E0000}"/>
    <cellStyle name="Normal 4 2 3 2 4 4 2" xfId="35951" xr:uid="{00000000-0005-0000-0000-00002D6E0000}"/>
    <cellStyle name="Normal 4 2 3 2 4 5" xfId="24551" xr:uid="{00000000-0005-0000-0000-00002E6E0000}"/>
    <cellStyle name="Normal 4 2 3 2 4 5 2" xfId="44501" xr:uid="{00000000-0005-0000-0000-00002F6E0000}"/>
    <cellStyle name="Normal 4 2 3 2 4 6" xfId="13149" xr:uid="{00000000-0005-0000-0000-0000306E0000}"/>
    <cellStyle name="Normal 4 2 3 2 4 7" xfId="33101" xr:uid="{00000000-0005-0000-0000-0000316E0000}"/>
    <cellStyle name="Normal 4 2 3 2 5" xfId="7442" xr:uid="{00000000-0005-0000-0000-0000326E0000}"/>
    <cellStyle name="Normal 4 2 3 2 5 2" xfId="27396" xr:uid="{00000000-0005-0000-0000-0000336E0000}"/>
    <cellStyle name="Normal 4 2 3 2 5 2 2" xfId="47346" xr:uid="{00000000-0005-0000-0000-0000346E0000}"/>
    <cellStyle name="Normal 4 2 3 2 5 3" xfId="18846" xr:uid="{00000000-0005-0000-0000-0000356E0000}"/>
    <cellStyle name="Normal 4 2 3 2 5 4" xfId="38796" xr:uid="{00000000-0005-0000-0000-0000366E0000}"/>
    <cellStyle name="Normal 4 2 3 2 6" xfId="10294" xr:uid="{00000000-0005-0000-0000-0000376E0000}"/>
    <cellStyle name="Normal 4 2 3 2 6 2" xfId="30246" xr:uid="{00000000-0005-0000-0000-0000386E0000}"/>
    <cellStyle name="Normal 4 2 3 2 6 2 2" xfId="50196" xr:uid="{00000000-0005-0000-0000-0000396E0000}"/>
    <cellStyle name="Normal 4 2 3 2 6 3" xfId="21696" xr:uid="{00000000-0005-0000-0000-00003A6E0000}"/>
    <cellStyle name="Normal 4 2 3 2 6 4" xfId="41646" xr:uid="{00000000-0005-0000-0000-00003B6E0000}"/>
    <cellStyle name="Normal 4 2 3 2 7" xfId="15994" xr:uid="{00000000-0005-0000-0000-00003C6E0000}"/>
    <cellStyle name="Normal 4 2 3 2 7 2" xfId="35946" xr:uid="{00000000-0005-0000-0000-00003D6E0000}"/>
    <cellStyle name="Normal 4 2 3 2 8" xfId="24546" xr:uid="{00000000-0005-0000-0000-00003E6E0000}"/>
    <cellStyle name="Normal 4 2 3 2 8 2" xfId="44496" xr:uid="{00000000-0005-0000-0000-00003F6E0000}"/>
    <cellStyle name="Normal 4 2 3 2 9" xfId="13144" xr:uid="{00000000-0005-0000-0000-0000406E0000}"/>
    <cellStyle name="Normal 4 2 3 3" xfId="3220" xr:uid="{00000000-0005-0000-0000-0000416E0000}"/>
    <cellStyle name="Normal 4 2 3 3 2" xfId="3221" xr:uid="{00000000-0005-0000-0000-0000426E0000}"/>
    <cellStyle name="Normal 4 2 3 3 2 2" xfId="3222" xr:uid="{00000000-0005-0000-0000-0000436E0000}"/>
    <cellStyle name="Normal 4 2 3 3 2 2 2" xfId="7450" xr:uid="{00000000-0005-0000-0000-0000446E0000}"/>
    <cellStyle name="Normal 4 2 3 3 2 2 2 2" xfId="27404" xr:uid="{00000000-0005-0000-0000-0000456E0000}"/>
    <cellStyle name="Normal 4 2 3 3 2 2 2 2 2" xfId="47354" xr:uid="{00000000-0005-0000-0000-0000466E0000}"/>
    <cellStyle name="Normal 4 2 3 3 2 2 2 3" xfId="18854" xr:uid="{00000000-0005-0000-0000-0000476E0000}"/>
    <cellStyle name="Normal 4 2 3 3 2 2 2 4" xfId="38804" xr:uid="{00000000-0005-0000-0000-0000486E0000}"/>
    <cellStyle name="Normal 4 2 3 3 2 2 3" xfId="10302" xr:uid="{00000000-0005-0000-0000-0000496E0000}"/>
    <cellStyle name="Normal 4 2 3 3 2 2 3 2" xfId="30254" xr:uid="{00000000-0005-0000-0000-00004A6E0000}"/>
    <cellStyle name="Normal 4 2 3 3 2 2 3 2 2" xfId="50204" xr:uid="{00000000-0005-0000-0000-00004B6E0000}"/>
    <cellStyle name="Normal 4 2 3 3 2 2 3 3" xfId="21704" xr:uid="{00000000-0005-0000-0000-00004C6E0000}"/>
    <cellStyle name="Normal 4 2 3 3 2 2 3 4" xfId="41654" xr:uid="{00000000-0005-0000-0000-00004D6E0000}"/>
    <cellStyle name="Normal 4 2 3 3 2 2 4" xfId="16002" xr:uid="{00000000-0005-0000-0000-00004E6E0000}"/>
    <cellStyle name="Normal 4 2 3 3 2 2 4 2" xfId="35954" xr:uid="{00000000-0005-0000-0000-00004F6E0000}"/>
    <cellStyle name="Normal 4 2 3 3 2 2 5" xfId="24554" xr:uid="{00000000-0005-0000-0000-0000506E0000}"/>
    <cellStyle name="Normal 4 2 3 3 2 2 5 2" xfId="44504" xr:uid="{00000000-0005-0000-0000-0000516E0000}"/>
    <cellStyle name="Normal 4 2 3 3 2 2 6" xfId="13152" xr:uid="{00000000-0005-0000-0000-0000526E0000}"/>
    <cellStyle name="Normal 4 2 3 3 2 2 7" xfId="33104" xr:uid="{00000000-0005-0000-0000-0000536E0000}"/>
    <cellStyle name="Normal 4 2 3 3 2 3" xfId="7449" xr:uid="{00000000-0005-0000-0000-0000546E0000}"/>
    <cellStyle name="Normal 4 2 3 3 2 3 2" xfId="27403" xr:uid="{00000000-0005-0000-0000-0000556E0000}"/>
    <cellStyle name="Normal 4 2 3 3 2 3 2 2" xfId="47353" xr:uid="{00000000-0005-0000-0000-0000566E0000}"/>
    <cellStyle name="Normal 4 2 3 3 2 3 3" xfId="18853" xr:uid="{00000000-0005-0000-0000-0000576E0000}"/>
    <cellStyle name="Normal 4 2 3 3 2 3 4" xfId="38803" xr:uid="{00000000-0005-0000-0000-0000586E0000}"/>
    <cellStyle name="Normal 4 2 3 3 2 4" xfId="10301" xr:uid="{00000000-0005-0000-0000-0000596E0000}"/>
    <cellStyle name="Normal 4 2 3 3 2 4 2" xfId="30253" xr:uid="{00000000-0005-0000-0000-00005A6E0000}"/>
    <cellStyle name="Normal 4 2 3 3 2 4 2 2" xfId="50203" xr:uid="{00000000-0005-0000-0000-00005B6E0000}"/>
    <cellStyle name="Normal 4 2 3 3 2 4 3" xfId="21703" xr:uid="{00000000-0005-0000-0000-00005C6E0000}"/>
    <cellStyle name="Normal 4 2 3 3 2 4 4" xfId="41653" xr:uid="{00000000-0005-0000-0000-00005D6E0000}"/>
    <cellStyle name="Normal 4 2 3 3 2 5" xfId="16001" xr:uid="{00000000-0005-0000-0000-00005E6E0000}"/>
    <cellStyle name="Normal 4 2 3 3 2 5 2" xfId="35953" xr:uid="{00000000-0005-0000-0000-00005F6E0000}"/>
    <cellStyle name="Normal 4 2 3 3 2 6" xfId="24553" xr:uid="{00000000-0005-0000-0000-0000606E0000}"/>
    <cellStyle name="Normal 4 2 3 3 2 6 2" xfId="44503" xr:uid="{00000000-0005-0000-0000-0000616E0000}"/>
    <cellStyle name="Normal 4 2 3 3 2 7" xfId="13151" xr:uid="{00000000-0005-0000-0000-0000626E0000}"/>
    <cellStyle name="Normal 4 2 3 3 2 8" xfId="33103" xr:uid="{00000000-0005-0000-0000-0000636E0000}"/>
    <cellStyle name="Normal 4 2 3 3 3" xfId="3223" xr:uid="{00000000-0005-0000-0000-0000646E0000}"/>
    <cellStyle name="Normal 4 2 3 3 3 2" xfId="3224" xr:uid="{00000000-0005-0000-0000-0000656E0000}"/>
    <cellStyle name="Normal 4 2 3 3 3 2 2" xfId="7452" xr:uid="{00000000-0005-0000-0000-0000666E0000}"/>
    <cellStyle name="Normal 4 2 3 3 3 2 2 2" xfId="27406" xr:uid="{00000000-0005-0000-0000-0000676E0000}"/>
    <cellStyle name="Normal 4 2 3 3 3 2 2 2 2" xfId="47356" xr:uid="{00000000-0005-0000-0000-0000686E0000}"/>
    <cellStyle name="Normal 4 2 3 3 3 2 2 3" xfId="18856" xr:uid="{00000000-0005-0000-0000-0000696E0000}"/>
    <cellStyle name="Normal 4 2 3 3 3 2 2 4" xfId="38806" xr:uid="{00000000-0005-0000-0000-00006A6E0000}"/>
    <cellStyle name="Normal 4 2 3 3 3 2 3" xfId="10304" xr:uid="{00000000-0005-0000-0000-00006B6E0000}"/>
    <cellStyle name="Normal 4 2 3 3 3 2 3 2" xfId="30256" xr:uid="{00000000-0005-0000-0000-00006C6E0000}"/>
    <cellStyle name="Normal 4 2 3 3 3 2 3 2 2" xfId="50206" xr:uid="{00000000-0005-0000-0000-00006D6E0000}"/>
    <cellStyle name="Normal 4 2 3 3 3 2 3 3" xfId="21706" xr:uid="{00000000-0005-0000-0000-00006E6E0000}"/>
    <cellStyle name="Normal 4 2 3 3 3 2 3 4" xfId="41656" xr:uid="{00000000-0005-0000-0000-00006F6E0000}"/>
    <cellStyle name="Normal 4 2 3 3 3 2 4" xfId="16004" xr:uid="{00000000-0005-0000-0000-0000706E0000}"/>
    <cellStyle name="Normal 4 2 3 3 3 2 4 2" xfId="35956" xr:uid="{00000000-0005-0000-0000-0000716E0000}"/>
    <cellStyle name="Normal 4 2 3 3 3 2 5" xfId="24556" xr:uid="{00000000-0005-0000-0000-0000726E0000}"/>
    <cellStyle name="Normal 4 2 3 3 3 2 5 2" xfId="44506" xr:uid="{00000000-0005-0000-0000-0000736E0000}"/>
    <cellStyle name="Normal 4 2 3 3 3 2 6" xfId="13154" xr:uid="{00000000-0005-0000-0000-0000746E0000}"/>
    <cellStyle name="Normal 4 2 3 3 3 2 7" xfId="33106" xr:uid="{00000000-0005-0000-0000-0000756E0000}"/>
    <cellStyle name="Normal 4 2 3 3 3 3" xfId="7451" xr:uid="{00000000-0005-0000-0000-0000766E0000}"/>
    <cellStyle name="Normal 4 2 3 3 3 3 2" xfId="27405" xr:uid="{00000000-0005-0000-0000-0000776E0000}"/>
    <cellStyle name="Normal 4 2 3 3 3 3 2 2" xfId="47355" xr:uid="{00000000-0005-0000-0000-0000786E0000}"/>
    <cellStyle name="Normal 4 2 3 3 3 3 3" xfId="18855" xr:uid="{00000000-0005-0000-0000-0000796E0000}"/>
    <cellStyle name="Normal 4 2 3 3 3 3 4" xfId="38805" xr:uid="{00000000-0005-0000-0000-00007A6E0000}"/>
    <cellStyle name="Normal 4 2 3 3 3 4" xfId="10303" xr:uid="{00000000-0005-0000-0000-00007B6E0000}"/>
    <cellStyle name="Normal 4 2 3 3 3 4 2" xfId="30255" xr:uid="{00000000-0005-0000-0000-00007C6E0000}"/>
    <cellStyle name="Normal 4 2 3 3 3 4 2 2" xfId="50205" xr:uid="{00000000-0005-0000-0000-00007D6E0000}"/>
    <cellStyle name="Normal 4 2 3 3 3 4 3" xfId="21705" xr:uid="{00000000-0005-0000-0000-00007E6E0000}"/>
    <cellStyle name="Normal 4 2 3 3 3 4 4" xfId="41655" xr:uid="{00000000-0005-0000-0000-00007F6E0000}"/>
    <cellStyle name="Normal 4 2 3 3 3 5" xfId="16003" xr:uid="{00000000-0005-0000-0000-0000806E0000}"/>
    <cellStyle name="Normal 4 2 3 3 3 5 2" xfId="35955" xr:uid="{00000000-0005-0000-0000-0000816E0000}"/>
    <cellStyle name="Normal 4 2 3 3 3 6" xfId="24555" xr:uid="{00000000-0005-0000-0000-0000826E0000}"/>
    <cellStyle name="Normal 4 2 3 3 3 6 2" xfId="44505" xr:uid="{00000000-0005-0000-0000-0000836E0000}"/>
    <cellStyle name="Normal 4 2 3 3 3 7" xfId="13153" xr:uid="{00000000-0005-0000-0000-0000846E0000}"/>
    <cellStyle name="Normal 4 2 3 3 3 8" xfId="33105" xr:uid="{00000000-0005-0000-0000-0000856E0000}"/>
    <cellStyle name="Normal 4 2 3 3 4" xfId="7448" xr:uid="{00000000-0005-0000-0000-0000866E0000}"/>
    <cellStyle name="Normal 4 2 3 3 4 2" xfId="27402" xr:uid="{00000000-0005-0000-0000-0000876E0000}"/>
    <cellStyle name="Normal 4 2 3 3 4 2 2" xfId="47352" xr:uid="{00000000-0005-0000-0000-0000886E0000}"/>
    <cellStyle name="Normal 4 2 3 3 4 3" xfId="18852" xr:uid="{00000000-0005-0000-0000-0000896E0000}"/>
    <cellStyle name="Normal 4 2 3 3 4 4" xfId="38802" xr:uid="{00000000-0005-0000-0000-00008A6E0000}"/>
    <cellStyle name="Normal 4 2 3 3 5" xfId="10300" xr:uid="{00000000-0005-0000-0000-00008B6E0000}"/>
    <cellStyle name="Normal 4 2 3 3 5 2" xfId="30252" xr:uid="{00000000-0005-0000-0000-00008C6E0000}"/>
    <cellStyle name="Normal 4 2 3 3 5 2 2" xfId="50202" xr:uid="{00000000-0005-0000-0000-00008D6E0000}"/>
    <cellStyle name="Normal 4 2 3 3 5 3" xfId="21702" xr:uid="{00000000-0005-0000-0000-00008E6E0000}"/>
    <cellStyle name="Normal 4 2 3 3 5 4" xfId="41652" xr:uid="{00000000-0005-0000-0000-00008F6E0000}"/>
    <cellStyle name="Normal 4 2 3 3 6" xfId="16000" xr:uid="{00000000-0005-0000-0000-0000906E0000}"/>
    <cellStyle name="Normal 4 2 3 3 6 2" xfId="35952" xr:uid="{00000000-0005-0000-0000-0000916E0000}"/>
    <cellStyle name="Normal 4 2 3 3 7" xfId="24552" xr:uid="{00000000-0005-0000-0000-0000926E0000}"/>
    <cellStyle name="Normal 4 2 3 3 7 2" xfId="44502" xr:uid="{00000000-0005-0000-0000-0000936E0000}"/>
    <cellStyle name="Normal 4 2 3 3 8" xfId="13150" xr:uid="{00000000-0005-0000-0000-0000946E0000}"/>
    <cellStyle name="Normal 4 2 3 3 9" xfId="33102" xr:uid="{00000000-0005-0000-0000-0000956E0000}"/>
    <cellStyle name="Normal 4 2 3 4" xfId="3225" xr:uid="{00000000-0005-0000-0000-0000966E0000}"/>
    <cellStyle name="Normal 4 2 3 4 2" xfId="3226" xr:uid="{00000000-0005-0000-0000-0000976E0000}"/>
    <cellStyle name="Normal 4 2 3 4 2 2" xfId="7454" xr:uid="{00000000-0005-0000-0000-0000986E0000}"/>
    <cellStyle name="Normal 4 2 3 4 2 2 2" xfId="27408" xr:uid="{00000000-0005-0000-0000-0000996E0000}"/>
    <cellStyle name="Normal 4 2 3 4 2 2 2 2" xfId="47358" xr:uid="{00000000-0005-0000-0000-00009A6E0000}"/>
    <cellStyle name="Normal 4 2 3 4 2 2 3" xfId="18858" xr:uid="{00000000-0005-0000-0000-00009B6E0000}"/>
    <cellStyle name="Normal 4 2 3 4 2 2 4" xfId="38808" xr:uid="{00000000-0005-0000-0000-00009C6E0000}"/>
    <cellStyle name="Normal 4 2 3 4 2 3" xfId="10306" xr:uid="{00000000-0005-0000-0000-00009D6E0000}"/>
    <cellStyle name="Normal 4 2 3 4 2 3 2" xfId="30258" xr:uid="{00000000-0005-0000-0000-00009E6E0000}"/>
    <cellStyle name="Normal 4 2 3 4 2 3 2 2" xfId="50208" xr:uid="{00000000-0005-0000-0000-00009F6E0000}"/>
    <cellStyle name="Normal 4 2 3 4 2 3 3" xfId="21708" xr:uid="{00000000-0005-0000-0000-0000A06E0000}"/>
    <cellStyle name="Normal 4 2 3 4 2 3 4" xfId="41658" xr:uid="{00000000-0005-0000-0000-0000A16E0000}"/>
    <cellStyle name="Normal 4 2 3 4 2 4" xfId="16006" xr:uid="{00000000-0005-0000-0000-0000A26E0000}"/>
    <cellStyle name="Normal 4 2 3 4 2 4 2" xfId="35958" xr:uid="{00000000-0005-0000-0000-0000A36E0000}"/>
    <cellStyle name="Normal 4 2 3 4 2 5" xfId="24558" xr:uid="{00000000-0005-0000-0000-0000A46E0000}"/>
    <cellStyle name="Normal 4 2 3 4 2 5 2" xfId="44508" xr:uid="{00000000-0005-0000-0000-0000A56E0000}"/>
    <cellStyle name="Normal 4 2 3 4 2 6" xfId="13156" xr:uid="{00000000-0005-0000-0000-0000A66E0000}"/>
    <cellStyle name="Normal 4 2 3 4 2 7" xfId="33108" xr:uid="{00000000-0005-0000-0000-0000A76E0000}"/>
    <cellStyle name="Normal 4 2 3 4 3" xfId="7453" xr:uid="{00000000-0005-0000-0000-0000A86E0000}"/>
    <cellStyle name="Normal 4 2 3 4 3 2" xfId="27407" xr:uid="{00000000-0005-0000-0000-0000A96E0000}"/>
    <cellStyle name="Normal 4 2 3 4 3 2 2" xfId="47357" xr:uid="{00000000-0005-0000-0000-0000AA6E0000}"/>
    <cellStyle name="Normal 4 2 3 4 3 3" xfId="18857" xr:uid="{00000000-0005-0000-0000-0000AB6E0000}"/>
    <cellStyle name="Normal 4 2 3 4 3 4" xfId="38807" xr:uid="{00000000-0005-0000-0000-0000AC6E0000}"/>
    <cellStyle name="Normal 4 2 3 4 4" xfId="10305" xr:uid="{00000000-0005-0000-0000-0000AD6E0000}"/>
    <cellStyle name="Normal 4 2 3 4 4 2" xfId="30257" xr:uid="{00000000-0005-0000-0000-0000AE6E0000}"/>
    <cellStyle name="Normal 4 2 3 4 4 2 2" xfId="50207" xr:uid="{00000000-0005-0000-0000-0000AF6E0000}"/>
    <cellStyle name="Normal 4 2 3 4 4 3" xfId="21707" xr:uid="{00000000-0005-0000-0000-0000B06E0000}"/>
    <cellStyle name="Normal 4 2 3 4 4 4" xfId="41657" xr:uid="{00000000-0005-0000-0000-0000B16E0000}"/>
    <cellStyle name="Normal 4 2 3 4 5" xfId="16005" xr:uid="{00000000-0005-0000-0000-0000B26E0000}"/>
    <cellStyle name="Normal 4 2 3 4 5 2" xfId="35957" xr:uid="{00000000-0005-0000-0000-0000B36E0000}"/>
    <cellStyle name="Normal 4 2 3 4 6" xfId="24557" xr:uid="{00000000-0005-0000-0000-0000B46E0000}"/>
    <cellStyle name="Normal 4 2 3 4 6 2" xfId="44507" xr:uid="{00000000-0005-0000-0000-0000B56E0000}"/>
    <cellStyle name="Normal 4 2 3 4 7" xfId="13155" xr:uid="{00000000-0005-0000-0000-0000B66E0000}"/>
    <cellStyle name="Normal 4 2 3 4 8" xfId="33107" xr:uid="{00000000-0005-0000-0000-0000B76E0000}"/>
    <cellStyle name="Normal 4 2 3 5" xfId="3227" xr:uid="{00000000-0005-0000-0000-0000B86E0000}"/>
    <cellStyle name="Normal 4 2 3 5 2" xfId="3228" xr:uid="{00000000-0005-0000-0000-0000B96E0000}"/>
    <cellStyle name="Normal 4 2 3 5 2 2" xfId="7456" xr:uid="{00000000-0005-0000-0000-0000BA6E0000}"/>
    <cellStyle name="Normal 4 2 3 5 2 2 2" xfId="27410" xr:uid="{00000000-0005-0000-0000-0000BB6E0000}"/>
    <cellStyle name="Normal 4 2 3 5 2 2 2 2" xfId="47360" xr:uid="{00000000-0005-0000-0000-0000BC6E0000}"/>
    <cellStyle name="Normal 4 2 3 5 2 2 3" xfId="18860" xr:uid="{00000000-0005-0000-0000-0000BD6E0000}"/>
    <cellStyle name="Normal 4 2 3 5 2 2 4" xfId="38810" xr:uid="{00000000-0005-0000-0000-0000BE6E0000}"/>
    <cellStyle name="Normal 4 2 3 5 2 3" xfId="10308" xr:uid="{00000000-0005-0000-0000-0000BF6E0000}"/>
    <cellStyle name="Normal 4 2 3 5 2 3 2" xfId="30260" xr:uid="{00000000-0005-0000-0000-0000C06E0000}"/>
    <cellStyle name="Normal 4 2 3 5 2 3 2 2" xfId="50210" xr:uid="{00000000-0005-0000-0000-0000C16E0000}"/>
    <cellStyle name="Normal 4 2 3 5 2 3 3" xfId="21710" xr:uid="{00000000-0005-0000-0000-0000C26E0000}"/>
    <cellStyle name="Normal 4 2 3 5 2 3 4" xfId="41660" xr:uid="{00000000-0005-0000-0000-0000C36E0000}"/>
    <cellStyle name="Normal 4 2 3 5 2 4" xfId="16008" xr:uid="{00000000-0005-0000-0000-0000C46E0000}"/>
    <cellStyle name="Normal 4 2 3 5 2 4 2" xfId="35960" xr:uid="{00000000-0005-0000-0000-0000C56E0000}"/>
    <cellStyle name="Normal 4 2 3 5 2 5" xfId="24560" xr:uid="{00000000-0005-0000-0000-0000C66E0000}"/>
    <cellStyle name="Normal 4 2 3 5 2 5 2" xfId="44510" xr:uid="{00000000-0005-0000-0000-0000C76E0000}"/>
    <cellStyle name="Normal 4 2 3 5 2 6" xfId="13158" xr:uid="{00000000-0005-0000-0000-0000C86E0000}"/>
    <cellStyle name="Normal 4 2 3 5 2 7" xfId="33110" xr:uid="{00000000-0005-0000-0000-0000C96E0000}"/>
    <cellStyle name="Normal 4 2 3 5 3" xfId="7455" xr:uid="{00000000-0005-0000-0000-0000CA6E0000}"/>
    <cellStyle name="Normal 4 2 3 5 3 2" xfId="27409" xr:uid="{00000000-0005-0000-0000-0000CB6E0000}"/>
    <cellStyle name="Normal 4 2 3 5 3 2 2" xfId="47359" xr:uid="{00000000-0005-0000-0000-0000CC6E0000}"/>
    <cellStyle name="Normal 4 2 3 5 3 3" xfId="18859" xr:uid="{00000000-0005-0000-0000-0000CD6E0000}"/>
    <cellStyle name="Normal 4 2 3 5 3 4" xfId="38809" xr:uid="{00000000-0005-0000-0000-0000CE6E0000}"/>
    <cellStyle name="Normal 4 2 3 5 4" xfId="10307" xr:uid="{00000000-0005-0000-0000-0000CF6E0000}"/>
    <cellStyle name="Normal 4 2 3 5 4 2" xfId="30259" xr:uid="{00000000-0005-0000-0000-0000D06E0000}"/>
    <cellStyle name="Normal 4 2 3 5 4 2 2" xfId="50209" xr:uid="{00000000-0005-0000-0000-0000D16E0000}"/>
    <cellStyle name="Normal 4 2 3 5 4 3" xfId="21709" xr:uid="{00000000-0005-0000-0000-0000D26E0000}"/>
    <cellStyle name="Normal 4 2 3 5 4 4" xfId="41659" xr:uid="{00000000-0005-0000-0000-0000D36E0000}"/>
    <cellStyle name="Normal 4 2 3 5 5" xfId="16007" xr:uid="{00000000-0005-0000-0000-0000D46E0000}"/>
    <cellStyle name="Normal 4 2 3 5 5 2" xfId="35959" xr:uid="{00000000-0005-0000-0000-0000D56E0000}"/>
    <cellStyle name="Normal 4 2 3 5 6" xfId="24559" xr:uid="{00000000-0005-0000-0000-0000D66E0000}"/>
    <cellStyle name="Normal 4 2 3 5 6 2" xfId="44509" xr:uid="{00000000-0005-0000-0000-0000D76E0000}"/>
    <cellStyle name="Normal 4 2 3 5 7" xfId="13157" xr:uid="{00000000-0005-0000-0000-0000D86E0000}"/>
    <cellStyle name="Normal 4 2 3 5 8" xfId="33109" xr:uid="{00000000-0005-0000-0000-0000D96E0000}"/>
    <cellStyle name="Normal 4 2 3 6" xfId="3229" xr:uid="{00000000-0005-0000-0000-0000DA6E0000}"/>
    <cellStyle name="Normal 4 2 3 7" xfId="3230" xr:uid="{00000000-0005-0000-0000-0000DB6E0000}"/>
    <cellStyle name="Normal 4 2 3 7 2" xfId="7457" xr:uid="{00000000-0005-0000-0000-0000DC6E0000}"/>
    <cellStyle name="Normal 4 2 3 7 2 2" xfId="27411" xr:uid="{00000000-0005-0000-0000-0000DD6E0000}"/>
    <cellStyle name="Normal 4 2 3 7 2 2 2" xfId="47361" xr:uid="{00000000-0005-0000-0000-0000DE6E0000}"/>
    <cellStyle name="Normal 4 2 3 7 2 3" xfId="18861" xr:uid="{00000000-0005-0000-0000-0000DF6E0000}"/>
    <cellStyle name="Normal 4 2 3 7 2 4" xfId="38811" xr:uid="{00000000-0005-0000-0000-0000E06E0000}"/>
    <cellStyle name="Normal 4 2 3 7 3" xfId="10309" xr:uid="{00000000-0005-0000-0000-0000E16E0000}"/>
    <cellStyle name="Normal 4 2 3 7 3 2" xfId="30261" xr:uid="{00000000-0005-0000-0000-0000E26E0000}"/>
    <cellStyle name="Normal 4 2 3 7 3 2 2" xfId="50211" xr:uid="{00000000-0005-0000-0000-0000E36E0000}"/>
    <cellStyle name="Normal 4 2 3 7 3 3" xfId="21711" xr:uid="{00000000-0005-0000-0000-0000E46E0000}"/>
    <cellStyle name="Normal 4 2 3 7 3 4" xfId="41661" xr:uid="{00000000-0005-0000-0000-0000E56E0000}"/>
    <cellStyle name="Normal 4 2 3 7 4" xfId="16009" xr:uid="{00000000-0005-0000-0000-0000E66E0000}"/>
    <cellStyle name="Normal 4 2 3 7 4 2" xfId="35961" xr:uid="{00000000-0005-0000-0000-0000E76E0000}"/>
    <cellStyle name="Normal 4 2 3 7 5" xfId="24561" xr:uid="{00000000-0005-0000-0000-0000E86E0000}"/>
    <cellStyle name="Normal 4 2 3 7 5 2" xfId="44511" xr:uid="{00000000-0005-0000-0000-0000E96E0000}"/>
    <cellStyle name="Normal 4 2 3 7 6" xfId="13159" xr:uid="{00000000-0005-0000-0000-0000EA6E0000}"/>
    <cellStyle name="Normal 4 2 3 7 7" xfId="33111" xr:uid="{00000000-0005-0000-0000-0000EB6E0000}"/>
    <cellStyle name="Normal 4 2 4" xfId="3231" xr:uid="{00000000-0005-0000-0000-0000EC6E0000}"/>
    <cellStyle name="Normal 4 2 4 2" xfId="3232" xr:uid="{00000000-0005-0000-0000-0000ED6E0000}"/>
    <cellStyle name="Normal 4 2 4 2 10" xfId="33112" xr:uid="{00000000-0005-0000-0000-0000EE6E0000}"/>
    <cellStyle name="Normal 4 2 4 2 2" xfId="3233" xr:uid="{00000000-0005-0000-0000-0000EF6E0000}"/>
    <cellStyle name="Normal 4 2 4 2 2 2" xfId="3234" xr:uid="{00000000-0005-0000-0000-0000F06E0000}"/>
    <cellStyle name="Normal 4 2 4 2 2 2 2" xfId="7460" xr:uid="{00000000-0005-0000-0000-0000F16E0000}"/>
    <cellStyle name="Normal 4 2 4 2 2 2 2 2" xfId="27414" xr:uid="{00000000-0005-0000-0000-0000F26E0000}"/>
    <cellStyle name="Normal 4 2 4 2 2 2 2 2 2" xfId="47364" xr:uid="{00000000-0005-0000-0000-0000F36E0000}"/>
    <cellStyle name="Normal 4 2 4 2 2 2 2 3" xfId="18864" xr:uid="{00000000-0005-0000-0000-0000F46E0000}"/>
    <cellStyle name="Normal 4 2 4 2 2 2 2 4" xfId="38814" xr:uid="{00000000-0005-0000-0000-0000F56E0000}"/>
    <cellStyle name="Normal 4 2 4 2 2 2 3" xfId="10312" xr:uid="{00000000-0005-0000-0000-0000F66E0000}"/>
    <cellStyle name="Normal 4 2 4 2 2 2 3 2" xfId="30264" xr:uid="{00000000-0005-0000-0000-0000F76E0000}"/>
    <cellStyle name="Normal 4 2 4 2 2 2 3 2 2" xfId="50214" xr:uid="{00000000-0005-0000-0000-0000F86E0000}"/>
    <cellStyle name="Normal 4 2 4 2 2 2 3 3" xfId="21714" xr:uid="{00000000-0005-0000-0000-0000F96E0000}"/>
    <cellStyle name="Normal 4 2 4 2 2 2 3 4" xfId="41664" xr:uid="{00000000-0005-0000-0000-0000FA6E0000}"/>
    <cellStyle name="Normal 4 2 4 2 2 2 4" xfId="16012" xr:uid="{00000000-0005-0000-0000-0000FB6E0000}"/>
    <cellStyle name="Normal 4 2 4 2 2 2 4 2" xfId="35964" xr:uid="{00000000-0005-0000-0000-0000FC6E0000}"/>
    <cellStyle name="Normal 4 2 4 2 2 2 5" xfId="24564" xr:uid="{00000000-0005-0000-0000-0000FD6E0000}"/>
    <cellStyle name="Normal 4 2 4 2 2 2 5 2" xfId="44514" xr:uid="{00000000-0005-0000-0000-0000FE6E0000}"/>
    <cellStyle name="Normal 4 2 4 2 2 2 6" xfId="13162" xr:uid="{00000000-0005-0000-0000-0000FF6E0000}"/>
    <cellStyle name="Normal 4 2 4 2 2 2 7" xfId="33114" xr:uid="{00000000-0005-0000-0000-0000006F0000}"/>
    <cellStyle name="Normal 4 2 4 2 2 3" xfId="7459" xr:uid="{00000000-0005-0000-0000-0000016F0000}"/>
    <cellStyle name="Normal 4 2 4 2 2 3 2" xfId="27413" xr:uid="{00000000-0005-0000-0000-0000026F0000}"/>
    <cellStyle name="Normal 4 2 4 2 2 3 2 2" xfId="47363" xr:uid="{00000000-0005-0000-0000-0000036F0000}"/>
    <cellStyle name="Normal 4 2 4 2 2 3 3" xfId="18863" xr:uid="{00000000-0005-0000-0000-0000046F0000}"/>
    <cellStyle name="Normal 4 2 4 2 2 3 4" xfId="38813" xr:uid="{00000000-0005-0000-0000-0000056F0000}"/>
    <cellStyle name="Normal 4 2 4 2 2 4" xfId="10311" xr:uid="{00000000-0005-0000-0000-0000066F0000}"/>
    <cellStyle name="Normal 4 2 4 2 2 4 2" xfId="30263" xr:uid="{00000000-0005-0000-0000-0000076F0000}"/>
    <cellStyle name="Normal 4 2 4 2 2 4 2 2" xfId="50213" xr:uid="{00000000-0005-0000-0000-0000086F0000}"/>
    <cellStyle name="Normal 4 2 4 2 2 4 3" xfId="21713" xr:uid="{00000000-0005-0000-0000-0000096F0000}"/>
    <cellStyle name="Normal 4 2 4 2 2 4 4" xfId="41663" xr:uid="{00000000-0005-0000-0000-00000A6F0000}"/>
    <cellStyle name="Normal 4 2 4 2 2 5" xfId="16011" xr:uid="{00000000-0005-0000-0000-00000B6F0000}"/>
    <cellStyle name="Normal 4 2 4 2 2 5 2" xfId="35963" xr:uid="{00000000-0005-0000-0000-00000C6F0000}"/>
    <cellStyle name="Normal 4 2 4 2 2 6" xfId="24563" xr:uid="{00000000-0005-0000-0000-00000D6F0000}"/>
    <cellStyle name="Normal 4 2 4 2 2 6 2" xfId="44513" xr:uid="{00000000-0005-0000-0000-00000E6F0000}"/>
    <cellStyle name="Normal 4 2 4 2 2 7" xfId="13161" xr:uid="{00000000-0005-0000-0000-00000F6F0000}"/>
    <cellStyle name="Normal 4 2 4 2 2 8" xfId="33113" xr:uid="{00000000-0005-0000-0000-0000106F0000}"/>
    <cellStyle name="Normal 4 2 4 2 3" xfId="3235" xr:uid="{00000000-0005-0000-0000-0000116F0000}"/>
    <cellStyle name="Normal 4 2 4 2 3 2" xfId="3236" xr:uid="{00000000-0005-0000-0000-0000126F0000}"/>
    <cellStyle name="Normal 4 2 4 2 3 2 2" xfId="7462" xr:uid="{00000000-0005-0000-0000-0000136F0000}"/>
    <cellStyle name="Normal 4 2 4 2 3 2 2 2" xfId="27416" xr:uid="{00000000-0005-0000-0000-0000146F0000}"/>
    <cellStyle name="Normal 4 2 4 2 3 2 2 2 2" xfId="47366" xr:uid="{00000000-0005-0000-0000-0000156F0000}"/>
    <cellStyle name="Normal 4 2 4 2 3 2 2 3" xfId="18866" xr:uid="{00000000-0005-0000-0000-0000166F0000}"/>
    <cellStyle name="Normal 4 2 4 2 3 2 2 4" xfId="38816" xr:uid="{00000000-0005-0000-0000-0000176F0000}"/>
    <cellStyle name="Normal 4 2 4 2 3 2 3" xfId="10314" xr:uid="{00000000-0005-0000-0000-0000186F0000}"/>
    <cellStyle name="Normal 4 2 4 2 3 2 3 2" xfId="30266" xr:uid="{00000000-0005-0000-0000-0000196F0000}"/>
    <cellStyle name="Normal 4 2 4 2 3 2 3 2 2" xfId="50216" xr:uid="{00000000-0005-0000-0000-00001A6F0000}"/>
    <cellStyle name="Normal 4 2 4 2 3 2 3 3" xfId="21716" xr:uid="{00000000-0005-0000-0000-00001B6F0000}"/>
    <cellStyle name="Normal 4 2 4 2 3 2 3 4" xfId="41666" xr:uid="{00000000-0005-0000-0000-00001C6F0000}"/>
    <cellStyle name="Normal 4 2 4 2 3 2 4" xfId="16014" xr:uid="{00000000-0005-0000-0000-00001D6F0000}"/>
    <cellStyle name="Normal 4 2 4 2 3 2 4 2" xfId="35966" xr:uid="{00000000-0005-0000-0000-00001E6F0000}"/>
    <cellStyle name="Normal 4 2 4 2 3 2 5" xfId="24566" xr:uid="{00000000-0005-0000-0000-00001F6F0000}"/>
    <cellStyle name="Normal 4 2 4 2 3 2 5 2" xfId="44516" xr:uid="{00000000-0005-0000-0000-0000206F0000}"/>
    <cellStyle name="Normal 4 2 4 2 3 2 6" xfId="13164" xr:uid="{00000000-0005-0000-0000-0000216F0000}"/>
    <cellStyle name="Normal 4 2 4 2 3 2 7" xfId="33116" xr:uid="{00000000-0005-0000-0000-0000226F0000}"/>
    <cellStyle name="Normal 4 2 4 2 3 3" xfId="7461" xr:uid="{00000000-0005-0000-0000-0000236F0000}"/>
    <cellStyle name="Normal 4 2 4 2 3 3 2" xfId="27415" xr:uid="{00000000-0005-0000-0000-0000246F0000}"/>
    <cellStyle name="Normal 4 2 4 2 3 3 2 2" xfId="47365" xr:uid="{00000000-0005-0000-0000-0000256F0000}"/>
    <cellStyle name="Normal 4 2 4 2 3 3 3" xfId="18865" xr:uid="{00000000-0005-0000-0000-0000266F0000}"/>
    <cellStyle name="Normal 4 2 4 2 3 3 4" xfId="38815" xr:uid="{00000000-0005-0000-0000-0000276F0000}"/>
    <cellStyle name="Normal 4 2 4 2 3 4" xfId="10313" xr:uid="{00000000-0005-0000-0000-0000286F0000}"/>
    <cellStyle name="Normal 4 2 4 2 3 4 2" xfId="30265" xr:uid="{00000000-0005-0000-0000-0000296F0000}"/>
    <cellStyle name="Normal 4 2 4 2 3 4 2 2" xfId="50215" xr:uid="{00000000-0005-0000-0000-00002A6F0000}"/>
    <cellStyle name="Normal 4 2 4 2 3 4 3" xfId="21715" xr:uid="{00000000-0005-0000-0000-00002B6F0000}"/>
    <cellStyle name="Normal 4 2 4 2 3 4 4" xfId="41665" xr:uid="{00000000-0005-0000-0000-00002C6F0000}"/>
    <cellStyle name="Normal 4 2 4 2 3 5" xfId="16013" xr:uid="{00000000-0005-0000-0000-00002D6F0000}"/>
    <cellStyle name="Normal 4 2 4 2 3 5 2" xfId="35965" xr:uid="{00000000-0005-0000-0000-00002E6F0000}"/>
    <cellStyle name="Normal 4 2 4 2 3 6" xfId="24565" xr:uid="{00000000-0005-0000-0000-00002F6F0000}"/>
    <cellStyle name="Normal 4 2 4 2 3 6 2" xfId="44515" xr:uid="{00000000-0005-0000-0000-0000306F0000}"/>
    <cellStyle name="Normal 4 2 4 2 3 7" xfId="13163" xr:uid="{00000000-0005-0000-0000-0000316F0000}"/>
    <cellStyle name="Normal 4 2 4 2 3 8" xfId="33115" xr:uid="{00000000-0005-0000-0000-0000326F0000}"/>
    <cellStyle name="Normal 4 2 4 2 4" xfId="3237" xr:uid="{00000000-0005-0000-0000-0000336F0000}"/>
    <cellStyle name="Normal 4 2 4 2 4 2" xfId="7463" xr:uid="{00000000-0005-0000-0000-0000346F0000}"/>
    <cellStyle name="Normal 4 2 4 2 4 2 2" xfId="27417" xr:uid="{00000000-0005-0000-0000-0000356F0000}"/>
    <cellStyle name="Normal 4 2 4 2 4 2 2 2" xfId="47367" xr:uid="{00000000-0005-0000-0000-0000366F0000}"/>
    <cellStyle name="Normal 4 2 4 2 4 2 3" xfId="18867" xr:uid="{00000000-0005-0000-0000-0000376F0000}"/>
    <cellStyle name="Normal 4 2 4 2 4 2 4" xfId="38817" xr:uid="{00000000-0005-0000-0000-0000386F0000}"/>
    <cellStyle name="Normal 4 2 4 2 4 3" xfId="10315" xr:uid="{00000000-0005-0000-0000-0000396F0000}"/>
    <cellStyle name="Normal 4 2 4 2 4 3 2" xfId="30267" xr:uid="{00000000-0005-0000-0000-00003A6F0000}"/>
    <cellStyle name="Normal 4 2 4 2 4 3 2 2" xfId="50217" xr:uid="{00000000-0005-0000-0000-00003B6F0000}"/>
    <cellStyle name="Normal 4 2 4 2 4 3 3" xfId="21717" xr:uid="{00000000-0005-0000-0000-00003C6F0000}"/>
    <cellStyle name="Normal 4 2 4 2 4 3 4" xfId="41667" xr:uid="{00000000-0005-0000-0000-00003D6F0000}"/>
    <cellStyle name="Normal 4 2 4 2 4 4" xfId="16015" xr:uid="{00000000-0005-0000-0000-00003E6F0000}"/>
    <cellStyle name="Normal 4 2 4 2 4 4 2" xfId="35967" xr:uid="{00000000-0005-0000-0000-00003F6F0000}"/>
    <cellStyle name="Normal 4 2 4 2 4 5" xfId="24567" xr:uid="{00000000-0005-0000-0000-0000406F0000}"/>
    <cellStyle name="Normal 4 2 4 2 4 5 2" xfId="44517" xr:uid="{00000000-0005-0000-0000-0000416F0000}"/>
    <cellStyle name="Normal 4 2 4 2 4 6" xfId="13165" xr:uid="{00000000-0005-0000-0000-0000426F0000}"/>
    <cellStyle name="Normal 4 2 4 2 4 7" xfId="33117" xr:uid="{00000000-0005-0000-0000-0000436F0000}"/>
    <cellStyle name="Normal 4 2 4 2 5" xfId="7458" xr:uid="{00000000-0005-0000-0000-0000446F0000}"/>
    <cellStyle name="Normal 4 2 4 2 5 2" xfId="27412" xr:uid="{00000000-0005-0000-0000-0000456F0000}"/>
    <cellStyle name="Normal 4 2 4 2 5 2 2" xfId="47362" xr:uid="{00000000-0005-0000-0000-0000466F0000}"/>
    <cellStyle name="Normal 4 2 4 2 5 3" xfId="18862" xr:uid="{00000000-0005-0000-0000-0000476F0000}"/>
    <cellStyle name="Normal 4 2 4 2 5 4" xfId="38812" xr:uid="{00000000-0005-0000-0000-0000486F0000}"/>
    <cellStyle name="Normal 4 2 4 2 6" xfId="10310" xr:uid="{00000000-0005-0000-0000-0000496F0000}"/>
    <cellStyle name="Normal 4 2 4 2 6 2" xfId="30262" xr:uid="{00000000-0005-0000-0000-00004A6F0000}"/>
    <cellStyle name="Normal 4 2 4 2 6 2 2" xfId="50212" xr:uid="{00000000-0005-0000-0000-00004B6F0000}"/>
    <cellStyle name="Normal 4 2 4 2 6 3" xfId="21712" xr:uid="{00000000-0005-0000-0000-00004C6F0000}"/>
    <cellStyle name="Normal 4 2 4 2 6 4" xfId="41662" xr:uid="{00000000-0005-0000-0000-00004D6F0000}"/>
    <cellStyle name="Normal 4 2 4 2 7" xfId="16010" xr:uid="{00000000-0005-0000-0000-00004E6F0000}"/>
    <cellStyle name="Normal 4 2 4 2 7 2" xfId="35962" xr:uid="{00000000-0005-0000-0000-00004F6F0000}"/>
    <cellStyle name="Normal 4 2 4 2 8" xfId="24562" xr:uid="{00000000-0005-0000-0000-0000506F0000}"/>
    <cellStyle name="Normal 4 2 4 2 8 2" xfId="44512" xr:uid="{00000000-0005-0000-0000-0000516F0000}"/>
    <cellStyle name="Normal 4 2 4 2 9" xfId="13160" xr:uid="{00000000-0005-0000-0000-0000526F0000}"/>
    <cellStyle name="Normal 4 2 4 3" xfId="3238" xr:uid="{00000000-0005-0000-0000-0000536F0000}"/>
    <cellStyle name="Normal 4 2 4 3 2" xfId="3239" xr:uid="{00000000-0005-0000-0000-0000546F0000}"/>
    <cellStyle name="Normal 4 2 4 3 2 2" xfId="3240" xr:uid="{00000000-0005-0000-0000-0000556F0000}"/>
    <cellStyle name="Normal 4 2 4 3 2 2 2" xfId="7466" xr:uid="{00000000-0005-0000-0000-0000566F0000}"/>
    <cellStyle name="Normal 4 2 4 3 2 2 2 2" xfId="27420" xr:uid="{00000000-0005-0000-0000-0000576F0000}"/>
    <cellStyle name="Normal 4 2 4 3 2 2 2 2 2" xfId="47370" xr:uid="{00000000-0005-0000-0000-0000586F0000}"/>
    <cellStyle name="Normal 4 2 4 3 2 2 2 3" xfId="18870" xr:uid="{00000000-0005-0000-0000-0000596F0000}"/>
    <cellStyle name="Normal 4 2 4 3 2 2 2 4" xfId="38820" xr:uid="{00000000-0005-0000-0000-00005A6F0000}"/>
    <cellStyle name="Normal 4 2 4 3 2 2 3" xfId="10318" xr:uid="{00000000-0005-0000-0000-00005B6F0000}"/>
    <cellStyle name="Normal 4 2 4 3 2 2 3 2" xfId="30270" xr:uid="{00000000-0005-0000-0000-00005C6F0000}"/>
    <cellStyle name="Normal 4 2 4 3 2 2 3 2 2" xfId="50220" xr:uid="{00000000-0005-0000-0000-00005D6F0000}"/>
    <cellStyle name="Normal 4 2 4 3 2 2 3 3" xfId="21720" xr:uid="{00000000-0005-0000-0000-00005E6F0000}"/>
    <cellStyle name="Normal 4 2 4 3 2 2 3 4" xfId="41670" xr:uid="{00000000-0005-0000-0000-00005F6F0000}"/>
    <cellStyle name="Normal 4 2 4 3 2 2 4" xfId="16018" xr:uid="{00000000-0005-0000-0000-0000606F0000}"/>
    <cellStyle name="Normal 4 2 4 3 2 2 4 2" xfId="35970" xr:uid="{00000000-0005-0000-0000-0000616F0000}"/>
    <cellStyle name="Normal 4 2 4 3 2 2 5" xfId="24570" xr:uid="{00000000-0005-0000-0000-0000626F0000}"/>
    <cellStyle name="Normal 4 2 4 3 2 2 5 2" xfId="44520" xr:uid="{00000000-0005-0000-0000-0000636F0000}"/>
    <cellStyle name="Normal 4 2 4 3 2 2 6" xfId="13168" xr:uid="{00000000-0005-0000-0000-0000646F0000}"/>
    <cellStyle name="Normal 4 2 4 3 2 2 7" xfId="33120" xr:uid="{00000000-0005-0000-0000-0000656F0000}"/>
    <cellStyle name="Normal 4 2 4 3 2 3" xfId="7465" xr:uid="{00000000-0005-0000-0000-0000666F0000}"/>
    <cellStyle name="Normal 4 2 4 3 2 3 2" xfId="27419" xr:uid="{00000000-0005-0000-0000-0000676F0000}"/>
    <cellStyle name="Normal 4 2 4 3 2 3 2 2" xfId="47369" xr:uid="{00000000-0005-0000-0000-0000686F0000}"/>
    <cellStyle name="Normal 4 2 4 3 2 3 3" xfId="18869" xr:uid="{00000000-0005-0000-0000-0000696F0000}"/>
    <cellStyle name="Normal 4 2 4 3 2 3 4" xfId="38819" xr:uid="{00000000-0005-0000-0000-00006A6F0000}"/>
    <cellStyle name="Normal 4 2 4 3 2 4" xfId="10317" xr:uid="{00000000-0005-0000-0000-00006B6F0000}"/>
    <cellStyle name="Normal 4 2 4 3 2 4 2" xfId="30269" xr:uid="{00000000-0005-0000-0000-00006C6F0000}"/>
    <cellStyle name="Normal 4 2 4 3 2 4 2 2" xfId="50219" xr:uid="{00000000-0005-0000-0000-00006D6F0000}"/>
    <cellStyle name="Normal 4 2 4 3 2 4 3" xfId="21719" xr:uid="{00000000-0005-0000-0000-00006E6F0000}"/>
    <cellStyle name="Normal 4 2 4 3 2 4 4" xfId="41669" xr:uid="{00000000-0005-0000-0000-00006F6F0000}"/>
    <cellStyle name="Normal 4 2 4 3 2 5" xfId="16017" xr:uid="{00000000-0005-0000-0000-0000706F0000}"/>
    <cellStyle name="Normal 4 2 4 3 2 5 2" xfId="35969" xr:uid="{00000000-0005-0000-0000-0000716F0000}"/>
    <cellStyle name="Normal 4 2 4 3 2 6" xfId="24569" xr:uid="{00000000-0005-0000-0000-0000726F0000}"/>
    <cellStyle name="Normal 4 2 4 3 2 6 2" xfId="44519" xr:uid="{00000000-0005-0000-0000-0000736F0000}"/>
    <cellStyle name="Normal 4 2 4 3 2 7" xfId="13167" xr:uid="{00000000-0005-0000-0000-0000746F0000}"/>
    <cellStyle name="Normal 4 2 4 3 2 8" xfId="33119" xr:uid="{00000000-0005-0000-0000-0000756F0000}"/>
    <cellStyle name="Normal 4 2 4 3 3" xfId="3241" xr:uid="{00000000-0005-0000-0000-0000766F0000}"/>
    <cellStyle name="Normal 4 2 4 3 3 2" xfId="3242" xr:uid="{00000000-0005-0000-0000-0000776F0000}"/>
    <cellStyle name="Normal 4 2 4 3 3 2 2" xfId="7468" xr:uid="{00000000-0005-0000-0000-0000786F0000}"/>
    <cellStyle name="Normal 4 2 4 3 3 2 2 2" xfId="27422" xr:uid="{00000000-0005-0000-0000-0000796F0000}"/>
    <cellStyle name="Normal 4 2 4 3 3 2 2 2 2" xfId="47372" xr:uid="{00000000-0005-0000-0000-00007A6F0000}"/>
    <cellStyle name="Normal 4 2 4 3 3 2 2 3" xfId="18872" xr:uid="{00000000-0005-0000-0000-00007B6F0000}"/>
    <cellStyle name="Normal 4 2 4 3 3 2 2 4" xfId="38822" xr:uid="{00000000-0005-0000-0000-00007C6F0000}"/>
    <cellStyle name="Normal 4 2 4 3 3 2 3" xfId="10320" xr:uid="{00000000-0005-0000-0000-00007D6F0000}"/>
    <cellStyle name="Normal 4 2 4 3 3 2 3 2" xfId="30272" xr:uid="{00000000-0005-0000-0000-00007E6F0000}"/>
    <cellStyle name="Normal 4 2 4 3 3 2 3 2 2" xfId="50222" xr:uid="{00000000-0005-0000-0000-00007F6F0000}"/>
    <cellStyle name="Normal 4 2 4 3 3 2 3 3" xfId="21722" xr:uid="{00000000-0005-0000-0000-0000806F0000}"/>
    <cellStyle name="Normal 4 2 4 3 3 2 3 4" xfId="41672" xr:uid="{00000000-0005-0000-0000-0000816F0000}"/>
    <cellStyle name="Normal 4 2 4 3 3 2 4" xfId="16020" xr:uid="{00000000-0005-0000-0000-0000826F0000}"/>
    <cellStyle name="Normal 4 2 4 3 3 2 4 2" xfId="35972" xr:uid="{00000000-0005-0000-0000-0000836F0000}"/>
    <cellStyle name="Normal 4 2 4 3 3 2 5" xfId="24572" xr:uid="{00000000-0005-0000-0000-0000846F0000}"/>
    <cellStyle name="Normal 4 2 4 3 3 2 5 2" xfId="44522" xr:uid="{00000000-0005-0000-0000-0000856F0000}"/>
    <cellStyle name="Normal 4 2 4 3 3 2 6" xfId="13170" xr:uid="{00000000-0005-0000-0000-0000866F0000}"/>
    <cellStyle name="Normal 4 2 4 3 3 2 7" xfId="33122" xr:uid="{00000000-0005-0000-0000-0000876F0000}"/>
    <cellStyle name="Normal 4 2 4 3 3 3" xfId="7467" xr:uid="{00000000-0005-0000-0000-0000886F0000}"/>
    <cellStyle name="Normal 4 2 4 3 3 3 2" xfId="27421" xr:uid="{00000000-0005-0000-0000-0000896F0000}"/>
    <cellStyle name="Normal 4 2 4 3 3 3 2 2" xfId="47371" xr:uid="{00000000-0005-0000-0000-00008A6F0000}"/>
    <cellStyle name="Normal 4 2 4 3 3 3 3" xfId="18871" xr:uid="{00000000-0005-0000-0000-00008B6F0000}"/>
    <cellStyle name="Normal 4 2 4 3 3 3 4" xfId="38821" xr:uid="{00000000-0005-0000-0000-00008C6F0000}"/>
    <cellStyle name="Normal 4 2 4 3 3 4" xfId="10319" xr:uid="{00000000-0005-0000-0000-00008D6F0000}"/>
    <cellStyle name="Normal 4 2 4 3 3 4 2" xfId="30271" xr:uid="{00000000-0005-0000-0000-00008E6F0000}"/>
    <cellStyle name="Normal 4 2 4 3 3 4 2 2" xfId="50221" xr:uid="{00000000-0005-0000-0000-00008F6F0000}"/>
    <cellStyle name="Normal 4 2 4 3 3 4 3" xfId="21721" xr:uid="{00000000-0005-0000-0000-0000906F0000}"/>
    <cellStyle name="Normal 4 2 4 3 3 4 4" xfId="41671" xr:uid="{00000000-0005-0000-0000-0000916F0000}"/>
    <cellStyle name="Normal 4 2 4 3 3 5" xfId="16019" xr:uid="{00000000-0005-0000-0000-0000926F0000}"/>
    <cellStyle name="Normal 4 2 4 3 3 5 2" xfId="35971" xr:uid="{00000000-0005-0000-0000-0000936F0000}"/>
    <cellStyle name="Normal 4 2 4 3 3 6" xfId="24571" xr:uid="{00000000-0005-0000-0000-0000946F0000}"/>
    <cellStyle name="Normal 4 2 4 3 3 6 2" xfId="44521" xr:uid="{00000000-0005-0000-0000-0000956F0000}"/>
    <cellStyle name="Normal 4 2 4 3 3 7" xfId="13169" xr:uid="{00000000-0005-0000-0000-0000966F0000}"/>
    <cellStyle name="Normal 4 2 4 3 3 8" xfId="33121" xr:uid="{00000000-0005-0000-0000-0000976F0000}"/>
    <cellStyle name="Normal 4 2 4 3 4" xfId="7464" xr:uid="{00000000-0005-0000-0000-0000986F0000}"/>
    <cellStyle name="Normal 4 2 4 3 4 2" xfId="27418" xr:uid="{00000000-0005-0000-0000-0000996F0000}"/>
    <cellStyle name="Normal 4 2 4 3 4 2 2" xfId="47368" xr:uid="{00000000-0005-0000-0000-00009A6F0000}"/>
    <cellStyle name="Normal 4 2 4 3 4 3" xfId="18868" xr:uid="{00000000-0005-0000-0000-00009B6F0000}"/>
    <cellStyle name="Normal 4 2 4 3 4 4" xfId="38818" xr:uid="{00000000-0005-0000-0000-00009C6F0000}"/>
    <cellStyle name="Normal 4 2 4 3 5" xfId="10316" xr:uid="{00000000-0005-0000-0000-00009D6F0000}"/>
    <cellStyle name="Normal 4 2 4 3 5 2" xfId="30268" xr:uid="{00000000-0005-0000-0000-00009E6F0000}"/>
    <cellStyle name="Normal 4 2 4 3 5 2 2" xfId="50218" xr:uid="{00000000-0005-0000-0000-00009F6F0000}"/>
    <cellStyle name="Normal 4 2 4 3 5 3" xfId="21718" xr:uid="{00000000-0005-0000-0000-0000A06F0000}"/>
    <cellStyle name="Normal 4 2 4 3 5 4" xfId="41668" xr:uid="{00000000-0005-0000-0000-0000A16F0000}"/>
    <cellStyle name="Normal 4 2 4 3 6" xfId="16016" xr:uid="{00000000-0005-0000-0000-0000A26F0000}"/>
    <cellStyle name="Normal 4 2 4 3 6 2" xfId="35968" xr:uid="{00000000-0005-0000-0000-0000A36F0000}"/>
    <cellStyle name="Normal 4 2 4 3 7" xfId="24568" xr:uid="{00000000-0005-0000-0000-0000A46F0000}"/>
    <cellStyle name="Normal 4 2 4 3 7 2" xfId="44518" xr:uid="{00000000-0005-0000-0000-0000A56F0000}"/>
    <cellStyle name="Normal 4 2 4 3 8" xfId="13166" xr:uid="{00000000-0005-0000-0000-0000A66F0000}"/>
    <cellStyle name="Normal 4 2 4 3 9" xfId="33118" xr:uid="{00000000-0005-0000-0000-0000A76F0000}"/>
    <cellStyle name="Normal 4 2 4 4" xfId="3243" xr:uid="{00000000-0005-0000-0000-0000A86F0000}"/>
    <cellStyle name="Normal 4 2 4 4 2" xfId="3244" xr:uid="{00000000-0005-0000-0000-0000A96F0000}"/>
    <cellStyle name="Normal 4 2 4 4 2 2" xfId="7470" xr:uid="{00000000-0005-0000-0000-0000AA6F0000}"/>
    <cellStyle name="Normal 4 2 4 4 2 2 2" xfId="27424" xr:uid="{00000000-0005-0000-0000-0000AB6F0000}"/>
    <cellStyle name="Normal 4 2 4 4 2 2 2 2" xfId="47374" xr:uid="{00000000-0005-0000-0000-0000AC6F0000}"/>
    <cellStyle name="Normal 4 2 4 4 2 2 3" xfId="18874" xr:uid="{00000000-0005-0000-0000-0000AD6F0000}"/>
    <cellStyle name="Normal 4 2 4 4 2 2 4" xfId="38824" xr:uid="{00000000-0005-0000-0000-0000AE6F0000}"/>
    <cellStyle name="Normal 4 2 4 4 2 3" xfId="10322" xr:uid="{00000000-0005-0000-0000-0000AF6F0000}"/>
    <cellStyle name="Normal 4 2 4 4 2 3 2" xfId="30274" xr:uid="{00000000-0005-0000-0000-0000B06F0000}"/>
    <cellStyle name="Normal 4 2 4 4 2 3 2 2" xfId="50224" xr:uid="{00000000-0005-0000-0000-0000B16F0000}"/>
    <cellStyle name="Normal 4 2 4 4 2 3 3" xfId="21724" xr:uid="{00000000-0005-0000-0000-0000B26F0000}"/>
    <cellStyle name="Normal 4 2 4 4 2 3 4" xfId="41674" xr:uid="{00000000-0005-0000-0000-0000B36F0000}"/>
    <cellStyle name="Normal 4 2 4 4 2 4" xfId="16022" xr:uid="{00000000-0005-0000-0000-0000B46F0000}"/>
    <cellStyle name="Normal 4 2 4 4 2 4 2" xfId="35974" xr:uid="{00000000-0005-0000-0000-0000B56F0000}"/>
    <cellStyle name="Normal 4 2 4 4 2 5" xfId="24574" xr:uid="{00000000-0005-0000-0000-0000B66F0000}"/>
    <cellStyle name="Normal 4 2 4 4 2 5 2" xfId="44524" xr:uid="{00000000-0005-0000-0000-0000B76F0000}"/>
    <cellStyle name="Normal 4 2 4 4 2 6" xfId="13172" xr:uid="{00000000-0005-0000-0000-0000B86F0000}"/>
    <cellStyle name="Normal 4 2 4 4 2 7" xfId="33124" xr:uid="{00000000-0005-0000-0000-0000B96F0000}"/>
    <cellStyle name="Normal 4 2 4 4 3" xfId="7469" xr:uid="{00000000-0005-0000-0000-0000BA6F0000}"/>
    <cellStyle name="Normal 4 2 4 4 3 2" xfId="27423" xr:uid="{00000000-0005-0000-0000-0000BB6F0000}"/>
    <cellStyle name="Normal 4 2 4 4 3 2 2" xfId="47373" xr:uid="{00000000-0005-0000-0000-0000BC6F0000}"/>
    <cellStyle name="Normal 4 2 4 4 3 3" xfId="18873" xr:uid="{00000000-0005-0000-0000-0000BD6F0000}"/>
    <cellStyle name="Normal 4 2 4 4 3 4" xfId="38823" xr:uid="{00000000-0005-0000-0000-0000BE6F0000}"/>
    <cellStyle name="Normal 4 2 4 4 4" xfId="10321" xr:uid="{00000000-0005-0000-0000-0000BF6F0000}"/>
    <cellStyle name="Normal 4 2 4 4 4 2" xfId="30273" xr:uid="{00000000-0005-0000-0000-0000C06F0000}"/>
    <cellStyle name="Normal 4 2 4 4 4 2 2" xfId="50223" xr:uid="{00000000-0005-0000-0000-0000C16F0000}"/>
    <cellStyle name="Normal 4 2 4 4 4 3" xfId="21723" xr:uid="{00000000-0005-0000-0000-0000C26F0000}"/>
    <cellStyle name="Normal 4 2 4 4 4 4" xfId="41673" xr:uid="{00000000-0005-0000-0000-0000C36F0000}"/>
    <cellStyle name="Normal 4 2 4 4 5" xfId="16021" xr:uid="{00000000-0005-0000-0000-0000C46F0000}"/>
    <cellStyle name="Normal 4 2 4 4 5 2" xfId="35973" xr:uid="{00000000-0005-0000-0000-0000C56F0000}"/>
    <cellStyle name="Normal 4 2 4 4 6" xfId="24573" xr:uid="{00000000-0005-0000-0000-0000C66F0000}"/>
    <cellStyle name="Normal 4 2 4 4 6 2" xfId="44523" xr:uid="{00000000-0005-0000-0000-0000C76F0000}"/>
    <cellStyle name="Normal 4 2 4 4 7" xfId="13171" xr:uid="{00000000-0005-0000-0000-0000C86F0000}"/>
    <cellStyle name="Normal 4 2 4 4 8" xfId="33123" xr:uid="{00000000-0005-0000-0000-0000C96F0000}"/>
    <cellStyle name="Normal 4 2 4 5" xfId="3245" xr:uid="{00000000-0005-0000-0000-0000CA6F0000}"/>
    <cellStyle name="Normal 4 2 4 5 2" xfId="3246" xr:uid="{00000000-0005-0000-0000-0000CB6F0000}"/>
    <cellStyle name="Normal 4 2 4 5 2 2" xfId="7472" xr:uid="{00000000-0005-0000-0000-0000CC6F0000}"/>
    <cellStyle name="Normal 4 2 4 5 2 2 2" xfId="27426" xr:uid="{00000000-0005-0000-0000-0000CD6F0000}"/>
    <cellStyle name="Normal 4 2 4 5 2 2 2 2" xfId="47376" xr:uid="{00000000-0005-0000-0000-0000CE6F0000}"/>
    <cellStyle name="Normal 4 2 4 5 2 2 3" xfId="18876" xr:uid="{00000000-0005-0000-0000-0000CF6F0000}"/>
    <cellStyle name="Normal 4 2 4 5 2 2 4" xfId="38826" xr:uid="{00000000-0005-0000-0000-0000D06F0000}"/>
    <cellStyle name="Normal 4 2 4 5 2 3" xfId="10324" xr:uid="{00000000-0005-0000-0000-0000D16F0000}"/>
    <cellStyle name="Normal 4 2 4 5 2 3 2" xfId="30276" xr:uid="{00000000-0005-0000-0000-0000D26F0000}"/>
    <cellStyle name="Normal 4 2 4 5 2 3 2 2" xfId="50226" xr:uid="{00000000-0005-0000-0000-0000D36F0000}"/>
    <cellStyle name="Normal 4 2 4 5 2 3 3" xfId="21726" xr:uid="{00000000-0005-0000-0000-0000D46F0000}"/>
    <cellStyle name="Normal 4 2 4 5 2 3 4" xfId="41676" xr:uid="{00000000-0005-0000-0000-0000D56F0000}"/>
    <cellStyle name="Normal 4 2 4 5 2 4" xfId="16024" xr:uid="{00000000-0005-0000-0000-0000D66F0000}"/>
    <cellStyle name="Normal 4 2 4 5 2 4 2" xfId="35976" xr:uid="{00000000-0005-0000-0000-0000D76F0000}"/>
    <cellStyle name="Normal 4 2 4 5 2 5" xfId="24576" xr:uid="{00000000-0005-0000-0000-0000D86F0000}"/>
    <cellStyle name="Normal 4 2 4 5 2 5 2" xfId="44526" xr:uid="{00000000-0005-0000-0000-0000D96F0000}"/>
    <cellStyle name="Normal 4 2 4 5 2 6" xfId="13174" xr:uid="{00000000-0005-0000-0000-0000DA6F0000}"/>
    <cellStyle name="Normal 4 2 4 5 2 7" xfId="33126" xr:uid="{00000000-0005-0000-0000-0000DB6F0000}"/>
    <cellStyle name="Normal 4 2 4 5 3" xfId="7471" xr:uid="{00000000-0005-0000-0000-0000DC6F0000}"/>
    <cellStyle name="Normal 4 2 4 5 3 2" xfId="27425" xr:uid="{00000000-0005-0000-0000-0000DD6F0000}"/>
    <cellStyle name="Normal 4 2 4 5 3 2 2" xfId="47375" xr:uid="{00000000-0005-0000-0000-0000DE6F0000}"/>
    <cellStyle name="Normal 4 2 4 5 3 3" xfId="18875" xr:uid="{00000000-0005-0000-0000-0000DF6F0000}"/>
    <cellStyle name="Normal 4 2 4 5 3 4" xfId="38825" xr:uid="{00000000-0005-0000-0000-0000E06F0000}"/>
    <cellStyle name="Normal 4 2 4 5 4" xfId="10323" xr:uid="{00000000-0005-0000-0000-0000E16F0000}"/>
    <cellStyle name="Normal 4 2 4 5 4 2" xfId="30275" xr:uid="{00000000-0005-0000-0000-0000E26F0000}"/>
    <cellStyle name="Normal 4 2 4 5 4 2 2" xfId="50225" xr:uid="{00000000-0005-0000-0000-0000E36F0000}"/>
    <cellStyle name="Normal 4 2 4 5 4 3" xfId="21725" xr:uid="{00000000-0005-0000-0000-0000E46F0000}"/>
    <cellStyle name="Normal 4 2 4 5 4 4" xfId="41675" xr:uid="{00000000-0005-0000-0000-0000E56F0000}"/>
    <cellStyle name="Normal 4 2 4 5 5" xfId="16023" xr:uid="{00000000-0005-0000-0000-0000E66F0000}"/>
    <cellStyle name="Normal 4 2 4 5 5 2" xfId="35975" xr:uid="{00000000-0005-0000-0000-0000E76F0000}"/>
    <cellStyle name="Normal 4 2 4 5 6" xfId="24575" xr:uid="{00000000-0005-0000-0000-0000E86F0000}"/>
    <cellStyle name="Normal 4 2 4 5 6 2" xfId="44525" xr:uid="{00000000-0005-0000-0000-0000E96F0000}"/>
    <cellStyle name="Normal 4 2 4 5 7" xfId="13173" xr:uid="{00000000-0005-0000-0000-0000EA6F0000}"/>
    <cellStyle name="Normal 4 2 4 5 8" xfId="33125" xr:uid="{00000000-0005-0000-0000-0000EB6F0000}"/>
    <cellStyle name="Normal 4 2 4 6" xfId="3247" xr:uid="{00000000-0005-0000-0000-0000EC6F0000}"/>
    <cellStyle name="Normal 4 2 4 7" xfId="3248" xr:uid="{00000000-0005-0000-0000-0000ED6F0000}"/>
    <cellStyle name="Normal 4 2 4 7 2" xfId="7473" xr:uid="{00000000-0005-0000-0000-0000EE6F0000}"/>
    <cellStyle name="Normal 4 2 4 7 2 2" xfId="27427" xr:uid="{00000000-0005-0000-0000-0000EF6F0000}"/>
    <cellStyle name="Normal 4 2 4 7 2 2 2" xfId="47377" xr:uid="{00000000-0005-0000-0000-0000F06F0000}"/>
    <cellStyle name="Normal 4 2 4 7 2 3" xfId="18877" xr:uid="{00000000-0005-0000-0000-0000F16F0000}"/>
    <cellStyle name="Normal 4 2 4 7 2 4" xfId="38827" xr:uid="{00000000-0005-0000-0000-0000F26F0000}"/>
    <cellStyle name="Normal 4 2 4 7 3" xfId="10325" xr:uid="{00000000-0005-0000-0000-0000F36F0000}"/>
    <cellStyle name="Normal 4 2 4 7 3 2" xfId="30277" xr:uid="{00000000-0005-0000-0000-0000F46F0000}"/>
    <cellStyle name="Normal 4 2 4 7 3 2 2" xfId="50227" xr:uid="{00000000-0005-0000-0000-0000F56F0000}"/>
    <cellStyle name="Normal 4 2 4 7 3 3" xfId="21727" xr:uid="{00000000-0005-0000-0000-0000F66F0000}"/>
    <cellStyle name="Normal 4 2 4 7 3 4" xfId="41677" xr:uid="{00000000-0005-0000-0000-0000F76F0000}"/>
    <cellStyle name="Normal 4 2 4 7 4" xfId="16025" xr:uid="{00000000-0005-0000-0000-0000F86F0000}"/>
    <cellStyle name="Normal 4 2 4 7 4 2" xfId="35977" xr:uid="{00000000-0005-0000-0000-0000F96F0000}"/>
    <cellStyle name="Normal 4 2 4 7 5" xfId="24577" xr:uid="{00000000-0005-0000-0000-0000FA6F0000}"/>
    <cellStyle name="Normal 4 2 4 7 5 2" xfId="44527" xr:uid="{00000000-0005-0000-0000-0000FB6F0000}"/>
    <cellStyle name="Normal 4 2 4 7 6" xfId="13175" xr:uid="{00000000-0005-0000-0000-0000FC6F0000}"/>
    <cellStyle name="Normal 4 2 4 7 7" xfId="33127" xr:uid="{00000000-0005-0000-0000-0000FD6F0000}"/>
    <cellStyle name="Normal 4 2 5" xfId="3249" xr:uid="{00000000-0005-0000-0000-0000FE6F0000}"/>
    <cellStyle name="Normal 4 2 5 2" xfId="3250" xr:uid="{00000000-0005-0000-0000-0000FF6F0000}"/>
    <cellStyle name="Normal 4 2 5 2 10" xfId="33128" xr:uid="{00000000-0005-0000-0000-000000700000}"/>
    <cellStyle name="Normal 4 2 5 2 2" xfId="3251" xr:uid="{00000000-0005-0000-0000-000001700000}"/>
    <cellStyle name="Normal 4 2 5 2 2 2" xfId="3252" xr:uid="{00000000-0005-0000-0000-000002700000}"/>
    <cellStyle name="Normal 4 2 5 2 2 2 2" xfId="7476" xr:uid="{00000000-0005-0000-0000-000003700000}"/>
    <cellStyle name="Normal 4 2 5 2 2 2 2 2" xfId="27430" xr:uid="{00000000-0005-0000-0000-000004700000}"/>
    <cellStyle name="Normal 4 2 5 2 2 2 2 2 2" xfId="47380" xr:uid="{00000000-0005-0000-0000-000005700000}"/>
    <cellStyle name="Normal 4 2 5 2 2 2 2 3" xfId="18880" xr:uid="{00000000-0005-0000-0000-000006700000}"/>
    <cellStyle name="Normal 4 2 5 2 2 2 2 4" xfId="38830" xr:uid="{00000000-0005-0000-0000-000007700000}"/>
    <cellStyle name="Normal 4 2 5 2 2 2 3" xfId="10328" xr:uid="{00000000-0005-0000-0000-000008700000}"/>
    <cellStyle name="Normal 4 2 5 2 2 2 3 2" xfId="30280" xr:uid="{00000000-0005-0000-0000-000009700000}"/>
    <cellStyle name="Normal 4 2 5 2 2 2 3 2 2" xfId="50230" xr:uid="{00000000-0005-0000-0000-00000A700000}"/>
    <cellStyle name="Normal 4 2 5 2 2 2 3 3" xfId="21730" xr:uid="{00000000-0005-0000-0000-00000B700000}"/>
    <cellStyle name="Normal 4 2 5 2 2 2 3 4" xfId="41680" xr:uid="{00000000-0005-0000-0000-00000C700000}"/>
    <cellStyle name="Normal 4 2 5 2 2 2 4" xfId="16028" xr:uid="{00000000-0005-0000-0000-00000D700000}"/>
    <cellStyle name="Normal 4 2 5 2 2 2 4 2" xfId="35980" xr:uid="{00000000-0005-0000-0000-00000E700000}"/>
    <cellStyle name="Normal 4 2 5 2 2 2 5" xfId="24580" xr:uid="{00000000-0005-0000-0000-00000F700000}"/>
    <cellStyle name="Normal 4 2 5 2 2 2 5 2" xfId="44530" xr:uid="{00000000-0005-0000-0000-000010700000}"/>
    <cellStyle name="Normal 4 2 5 2 2 2 6" xfId="13178" xr:uid="{00000000-0005-0000-0000-000011700000}"/>
    <cellStyle name="Normal 4 2 5 2 2 2 7" xfId="33130" xr:uid="{00000000-0005-0000-0000-000012700000}"/>
    <cellStyle name="Normal 4 2 5 2 2 3" xfId="7475" xr:uid="{00000000-0005-0000-0000-000013700000}"/>
    <cellStyle name="Normal 4 2 5 2 2 3 2" xfId="27429" xr:uid="{00000000-0005-0000-0000-000014700000}"/>
    <cellStyle name="Normal 4 2 5 2 2 3 2 2" xfId="47379" xr:uid="{00000000-0005-0000-0000-000015700000}"/>
    <cellStyle name="Normal 4 2 5 2 2 3 3" xfId="18879" xr:uid="{00000000-0005-0000-0000-000016700000}"/>
    <cellStyle name="Normal 4 2 5 2 2 3 4" xfId="38829" xr:uid="{00000000-0005-0000-0000-000017700000}"/>
    <cellStyle name="Normal 4 2 5 2 2 4" xfId="10327" xr:uid="{00000000-0005-0000-0000-000018700000}"/>
    <cellStyle name="Normal 4 2 5 2 2 4 2" xfId="30279" xr:uid="{00000000-0005-0000-0000-000019700000}"/>
    <cellStyle name="Normal 4 2 5 2 2 4 2 2" xfId="50229" xr:uid="{00000000-0005-0000-0000-00001A700000}"/>
    <cellStyle name="Normal 4 2 5 2 2 4 3" xfId="21729" xr:uid="{00000000-0005-0000-0000-00001B700000}"/>
    <cellStyle name="Normal 4 2 5 2 2 4 4" xfId="41679" xr:uid="{00000000-0005-0000-0000-00001C700000}"/>
    <cellStyle name="Normal 4 2 5 2 2 5" xfId="16027" xr:uid="{00000000-0005-0000-0000-00001D700000}"/>
    <cellStyle name="Normal 4 2 5 2 2 5 2" xfId="35979" xr:uid="{00000000-0005-0000-0000-00001E700000}"/>
    <cellStyle name="Normal 4 2 5 2 2 6" xfId="24579" xr:uid="{00000000-0005-0000-0000-00001F700000}"/>
    <cellStyle name="Normal 4 2 5 2 2 6 2" xfId="44529" xr:uid="{00000000-0005-0000-0000-000020700000}"/>
    <cellStyle name="Normal 4 2 5 2 2 7" xfId="13177" xr:uid="{00000000-0005-0000-0000-000021700000}"/>
    <cellStyle name="Normal 4 2 5 2 2 8" xfId="33129" xr:uid="{00000000-0005-0000-0000-000022700000}"/>
    <cellStyle name="Normal 4 2 5 2 3" xfId="3253" xr:uid="{00000000-0005-0000-0000-000023700000}"/>
    <cellStyle name="Normal 4 2 5 2 3 2" xfId="3254" xr:uid="{00000000-0005-0000-0000-000024700000}"/>
    <cellStyle name="Normal 4 2 5 2 3 2 2" xfId="7478" xr:uid="{00000000-0005-0000-0000-000025700000}"/>
    <cellStyle name="Normal 4 2 5 2 3 2 2 2" xfId="27432" xr:uid="{00000000-0005-0000-0000-000026700000}"/>
    <cellStyle name="Normal 4 2 5 2 3 2 2 2 2" xfId="47382" xr:uid="{00000000-0005-0000-0000-000027700000}"/>
    <cellStyle name="Normal 4 2 5 2 3 2 2 3" xfId="18882" xr:uid="{00000000-0005-0000-0000-000028700000}"/>
    <cellStyle name="Normal 4 2 5 2 3 2 2 4" xfId="38832" xr:uid="{00000000-0005-0000-0000-000029700000}"/>
    <cellStyle name="Normal 4 2 5 2 3 2 3" xfId="10330" xr:uid="{00000000-0005-0000-0000-00002A700000}"/>
    <cellStyle name="Normal 4 2 5 2 3 2 3 2" xfId="30282" xr:uid="{00000000-0005-0000-0000-00002B700000}"/>
    <cellStyle name="Normal 4 2 5 2 3 2 3 2 2" xfId="50232" xr:uid="{00000000-0005-0000-0000-00002C700000}"/>
    <cellStyle name="Normal 4 2 5 2 3 2 3 3" xfId="21732" xr:uid="{00000000-0005-0000-0000-00002D700000}"/>
    <cellStyle name="Normal 4 2 5 2 3 2 3 4" xfId="41682" xr:uid="{00000000-0005-0000-0000-00002E700000}"/>
    <cellStyle name="Normal 4 2 5 2 3 2 4" xfId="16030" xr:uid="{00000000-0005-0000-0000-00002F700000}"/>
    <cellStyle name="Normal 4 2 5 2 3 2 4 2" xfId="35982" xr:uid="{00000000-0005-0000-0000-000030700000}"/>
    <cellStyle name="Normal 4 2 5 2 3 2 5" xfId="24582" xr:uid="{00000000-0005-0000-0000-000031700000}"/>
    <cellStyle name="Normal 4 2 5 2 3 2 5 2" xfId="44532" xr:uid="{00000000-0005-0000-0000-000032700000}"/>
    <cellStyle name="Normal 4 2 5 2 3 2 6" xfId="13180" xr:uid="{00000000-0005-0000-0000-000033700000}"/>
    <cellStyle name="Normal 4 2 5 2 3 2 7" xfId="33132" xr:uid="{00000000-0005-0000-0000-000034700000}"/>
    <cellStyle name="Normal 4 2 5 2 3 3" xfId="7477" xr:uid="{00000000-0005-0000-0000-000035700000}"/>
    <cellStyle name="Normal 4 2 5 2 3 3 2" xfId="27431" xr:uid="{00000000-0005-0000-0000-000036700000}"/>
    <cellStyle name="Normal 4 2 5 2 3 3 2 2" xfId="47381" xr:uid="{00000000-0005-0000-0000-000037700000}"/>
    <cellStyle name="Normal 4 2 5 2 3 3 3" xfId="18881" xr:uid="{00000000-0005-0000-0000-000038700000}"/>
    <cellStyle name="Normal 4 2 5 2 3 3 4" xfId="38831" xr:uid="{00000000-0005-0000-0000-000039700000}"/>
    <cellStyle name="Normal 4 2 5 2 3 4" xfId="10329" xr:uid="{00000000-0005-0000-0000-00003A700000}"/>
    <cellStyle name="Normal 4 2 5 2 3 4 2" xfId="30281" xr:uid="{00000000-0005-0000-0000-00003B700000}"/>
    <cellStyle name="Normal 4 2 5 2 3 4 2 2" xfId="50231" xr:uid="{00000000-0005-0000-0000-00003C700000}"/>
    <cellStyle name="Normal 4 2 5 2 3 4 3" xfId="21731" xr:uid="{00000000-0005-0000-0000-00003D700000}"/>
    <cellStyle name="Normal 4 2 5 2 3 4 4" xfId="41681" xr:uid="{00000000-0005-0000-0000-00003E700000}"/>
    <cellStyle name="Normal 4 2 5 2 3 5" xfId="16029" xr:uid="{00000000-0005-0000-0000-00003F700000}"/>
    <cellStyle name="Normal 4 2 5 2 3 5 2" xfId="35981" xr:uid="{00000000-0005-0000-0000-000040700000}"/>
    <cellStyle name="Normal 4 2 5 2 3 6" xfId="24581" xr:uid="{00000000-0005-0000-0000-000041700000}"/>
    <cellStyle name="Normal 4 2 5 2 3 6 2" xfId="44531" xr:uid="{00000000-0005-0000-0000-000042700000}"/>
    <cellStyle name="Normal 4 2 5 2 3 7" xfId="13179" xr:uid="{00000000-0005-0000-0000-000043700000}"/>
    <cellStyle name="Normal 4 2 5 2 3 8" xfId="33131" xr:uid="{00000000-0005-0000-0000-000044700000}"/>
    <cellStyle name="Normal 4 2 5 2 4" xfId="3255" xr:uid="{00000000-0005-0000-0000-000045700000}"/>
    <cellStyle name="Normal 4 2 5 2 4 2" xfId="7479" xr:uid="{00000000-0005-0000-0000-000046700000}"/>
    <cellStyle name="Normal 4 2 5 2 4 2 2" xfId="27433" xr:uid="{00000000-0005-0000-0000-000047700000}"/>
    <cellStyle name="Normal 4 2 5 2 4 2 2 2" xfId="47383" xr:uid="{00000000-0005-0000-0000-000048700000}"/>
    <cellStyle name="Normal 4 2 5 2 4 2 3" xfId="18883" xr:uid="{00000000-0005-0000-0000-000049700000}"/>
    <cellStyle name="Normal 4 2 5 2 4 2 4" xfId="38833" xr:uid="{00000000-0005-0000-0000-00004A700000}"/>
    <cellStyle name="Normal 4 2 5 2 4 3" xfId="10331" xr:uid="{00000000-0005-0000-0000-00004B700000}"/>
    <cellStyle name="Normal 4 2 5 2 4 3 2" xfId="30283" xr:uid="{00000000-0005-0000-0000-00004C700000}"/>
    <cellStyle name="Normal 4 2 5 2 4 3 2 2" xfId="50233" xr:uid="{00000000-0005-0000-0000-00004D700000}"/>
    <cellStyle name="Normal 4 2 5 2 4 3 3" xfId="21733" xr:uid="{00000000-0005-0000-0000-00004E700000}"/>
    <cellStyle name="Normal 4 2 5 2 4 3 4" xfId="41683" xr:uid="{00000000-0005-0000-0000-00004F700000}"/>
    <cellStyle name="Normal 4 2 5 2 4 4" xfId="16031" xr:uid="{00000000-0005-0000-0000-000050700000}"/>
    <cellStyle name="Normal 4 2 5 2 4 4 2" xfId="35983" xr:uid="{00000000-0005-0000-0000-000051700000}"/>
    <cellStyle name="Normal 4 2 5 2 4 5" xfId="24583" xr:uid="{00000000-0005-0000-0000-000052700000}"/>
    <cellStyle name="Normal 4 2 5 2 4 5 2" xfId="44533" xr:uid="{00000000-0005-0000-0000-000053700000}"/>
    <cellStyle name="Normal 4 2 5 2 4 6" xfId="13181" xr:uid="{00000000-0005-0000-0000-000054700000}"/>
    <cellStyle name="Normal 4 2 5 2 4 7" xfId="33133" xr:uid="{00000000-0005-0000-0000-000055700000}"/>
    <cellStyle name="Normal 4 2 5 2 5" xfId="7474" xr:uid="{00000000-0005-0000-0000-000056700000}"/>
    <cellStyle name="Normal 4 2 5 2 5 2" xfId="27428" xr:uid="{00000000-0005-0000-0000-000057700000}"/>
    <cellStyle name="Normal 4 2 5 2 5 2 2" xfId="47378" xr:uid="{00000000-0005-0000-0000-000058700000}"/>
    <cellStyle name="Normal 4 2 5 2 5 3" xfId="18878" xr:uid="{00000000-0005-0000-0000-000059700000}"/>
    <cellStyle name="Normal 4 2 5 2 5 4" xfId="38828" xr:uid="{00000000-0005-0000-0000-00005A700000}"/>
    <cellStyle name="Normal 4 2 5 2 6" xfId="10326" xr:uid="{00000000-0005-0000-0000-00005B700000}"/>
    <cellStyle name="Normal 4 2 5 2 6 2" xfId="30278" xr:uid="{00000000-0005-0000-0000-00005C700000}"/>
    <cellStyle name="Normal 4 2 5 2 6 2 2" xfId="50228" xr:uid="{00000000-0005-0000-0000-00005D700000}"/>
    <cellStyle name="Normal 4 2 5 2 6 3" xfId="21728" xr:uid="{00000000-0005-0000-0000-00005E700000}"/>
    <cellStyle name="Normal 4 2 5 2 6 4" xfId="41678" xr:uid="{00000000-0005-0000-0000-00005F700000}"/>
    <cellStyle name="Normal 4 2 5 2 7" xfId="16026" xr:uid="{00000000-0005-0000-0000-000060700000}"/>
    <cellStyle name="Normal 4 2 5 2 7 2" xfId="35978" xr:uid="{00000000-0005-0000-0000-000061700000}"/>
    <cellStyle name="Normal 4 2 5 2 8" xfId="24578" xr:uid="{00000000-0005-0000-0000-000062700000}"/>
    <cellStyle name="Normal 4 2 5 2 8 2" xfId="44528" xr:uid="{00000000-0005-0000-0000-000063700000}"/>
    <cellStyle name="Normal 4 2 5 2 9" xfId="13176" xr:uid="{00000000-0005-0000-0000-000064700000}"/>
    <cellStyle name="Normal 4 2 5 3" xfId="3256" xr:uid="{00000000-0005-0000-0000-000065700000}"/>
    <cellStyle name="Normal 4 2 5 3 2" xfId="3257" xr:uid="{00000000-0005-0000-0000-000066700000}"/>
    <cellStyle name="Normal 4 2 5 3 2 2" xfId="3258" xr:uid="{00000000-0005-0000-0000-000067700000}"/>
    <cellStyle name="Normal 4 2 5 3 2 2 2" xfId="7482" xr:uid="{00000000-0005-0000-0000-000068700000}"/>
    <cellStyle name="Normal 4 2 5 3 2 2 2 2" xfId="27436" xr:uid="{00000000-0005-0000-0000-000069700000}"/>
    <cellStyle name="Normal 4 2 5 3 2 2 2 2 2" xfId="47386" xr:uid="{00000000-0005-0000-0000-00006A700000}"/>
    <cellStyle name="Normal 4 2 5 3 2 2 2 3" xfId="18886" xr:uid="{00000000-0005-0000-0000-00006B700000}"/>
    <cellStyle name="Normal 4 2 5 3 2 2 2 4" xfId="38836" xr:uid="{00000000-0005-0000-0000-00006C700000}"/>
    <cellStyle name="Normal 4 2 5 3 2 2 3" xfId="10334" xr:uid="{00000000-0005-0000-0000-00006D700000}"/>
    <cellStyle name="Normal 4 2 5 3 2 2 3 2" xfId="30286" xr:uid="{00000000-0005-0000-0000-00006E700000}"/>
    <cellStyle name="Normal 4 2 5 3 2 2 3 2 2" xfId="50236" xr:uid="{00000000-0005-0000-0000-00006F700000}"/>
    <cellStyle name="Normal 4 2 5 3 2 2 3 3" xfId="21736" xr:uid="{00000000-0005-0000-0000-000070700000}"/>
    <cellStyle name="Normal 4 2 5 3 2 2 3 4" xfId="41686" xr:uid="{00000000-0005-0000-0000-000071700000}"/>
    <cellStyle name="Normal 4 2 5 3 2 2 4" xfId="16034" xr:uid="{00000000-0005-0000-0000-000072700000}"/>
    <cellStyle name="Normal 4 2 5 3 2 2 4 2" xfId="35986" xr:uid="{00000000-0005-0000-0000-000073700000}"/>
    <cellStyle name="Normal 4 2 5 3 2 2 5" xfId="24586" xr:uid="{00000000-0005-0000-0000-000074700000}"/>
    <cellStyle name="Normal 4 2 5 3 2 2 5 2" xfId="44536" xr:uid="{00000000-0005-0000-0000-000075700000}"/>
    <cellStyle name="Normal 4 2 5 3 2 2 6" xfId="13184" xr:uid="{00000000-0005-0000-0000-000076700000}"/>
    <cellStyle name="Normal 4 2 5 3 2 2 7" xfId="33136" xr:uid="{00000000-0005-0000-0000-000077700000}"/>
    <cellStyle name="Normal 4 2 5 3 2 3" xfId="7481" xr:uid="{00000000-0005-0000-0000-000078700000}"/>
    <cellStyle name="Normal 4 2 5 3 2 3 2" xfId="27435" xr:uid="{00000000-0005-0000-0000-000079700000}"/>
    <cellStyle name="Normal 4 2 5 3 2 3 2 2" xfId="47385" xr:uid="{00000000-0005-0000-0000-00007A700000}"/>
    <cellStyle name="Normal 4 2 5 3 2 3 3" xfId="18885" xr:uid="{00000000-0005-0000-0000-00007B700000}"/>
    <cellStyle name="Normal 4 2 5 3 2 3 4" xfId="38835" xr:uid="{00000000-0005-0000-0000-00007C700000}"/>
    <cellStyle name="Normal 4 2 5 3 2 4" xfId="10333" xr:uid="{00000000-0005-0000-0000-00007D700000}"/>
    <cellStyle name="Normal 4 2 5 3 2 4 2" xfId="30285" xr:uid="{00000000-0005-0000-0000-00007E700000}"/>
    <cellStyle name="Normal 4 2 5 3 2 4 2 2" xfId="50235" xr:uid="{00000000-0005-0000-0000-00007F700000}"/>
    <cellStyle name="Normal 4 2 5 3 2 4 3" xfId="21735" xr:uid="{00000000-0005-0000-0000-000080700000}"/>
    <cellStyle name="Normal 4 2 5 3 2 4 4" xfId="41685" xr:uid="{00000000-0005-0000-0000-000081700000}"/>
    <cellStyle name="Normal 4 2 5 3 2 5" xfId="16033" xr:uid="{00000000-0005-0000-0000-000082700000}"/>
    <cellStyle name="Normal 4 2 5 3 2 5 2" xfId="35985" xr:uid="{00000000-0005-0000-0000-000083700000}"/>
    <cellStyle name="Normal 4 2 5 3 2 6" xfId="24585" xr:uid="{00000000-0005-0000-0000-000084700000}"/>
    <cellStyle name="Normal 4 2 5 3 2 6 2" xfId="44535" xr:uid="{00000000-0005-0000-0000-000085700000}"/>
    <cellStyle name="Normal 4 2 5 3 2 7" xfId="13183" xr:uid="{00000000-0005-0000-0000-000086700000}"/>
    <cellStyle name="Normal 4 2 5 3 2 8" xfId="33135" xr:uid="{00000000-0005-0000-0000-000087700000}"/>
    <cellStyle name="Normal 4 2 5 3 3" xfId="3259" xr:uid="{00000000-0005-0000-0000-000088700000}"/>
    <cellStyle name="Normal 4 2 5 3 3 2" xfId="3260" xr:uid="{00000000-0005-0000-0000-000089700000}"/>
    <cellStyle name="Normal 4 2 5 3 3 2 2" xfId="7484" xr:uid="{00000000-0005-0000-0000-00008A700000}"/>
    <cellStyle name="Normal 4 2 5 3 3 2 2 2" xfId="27438" xr:uid="{00000000-0005-0000-0000-00008B700000}"/>
    <cellStyle name="Normal 4 2 5 3 3 2 2 2 2" xfId="47388" xr:uid="{00000000-0005-0000-0000-00008C700000}"/>
    <cellStyle name="Normal 4 2 5 3 3 2 2 3" xfId="18888" xr:uid="{00000000-0005-0000-0000-00008D700000}"/>
    <cellStyle name="Normal 4 2 5 3 3 2 2 4" xfId="38838" xr:uid="{00000000-0005-0000-0000-00008E700000}"/>
    <cellStyle name="Normal 4 2 5 3 3 2 3" xfId="10336" xr:uid="{00000000-0005-0000-0000-00008F700000}"/>
    <cellStyle name="Normal 4 2 5 3 3 2 3 2" xfId="30288" xr:uid="{00000000-0005-0000-0000-000090700000}"/>
    <cellStyle name="Normal 4 2 5 3 3 2 3 2 2" xfId="50238" xr:uid="{00000000-0005-0000-0000-000091700000}"/>
    <cellStyle name="Normal 4 2 5 3 3 2 3 3" xfId="21738" xr:uid="{00000000-0005-0000-0000-000092700000}"/>
    <cellStyle name="Normal 4 2 5 3 3 2 3 4" xfId="41688" xr:uid="{00000000-0005-0000-0000-000093700000}"/>
    <cellStyle name="Normal 4 2 5 3 3 2 4" xfId="16036" xr:uid="{00000000-0005-0000-0000-000094700000}"/>
    <cellStyle name="Normal 4 2 5 3 3 2 4 2" xfId="35988" xr:uid="{00000000-0005-0000-0000-000095700000}"/>
    <cellStyle name="Normal 4 2 5 3 3 2 5" xfId="24588" xr:uid="{00000000-0005-0000-0000-000096700000}"/>
    <cellStyle name="Normal 4 2 5 3 3 2 5 2" xfId="44538" xr:uid="{00000000-0005-0000-0000-000097700000}"/>
    <cellStyle name="Normal 4 2 5 3 3 2 6" xfId="13186" xr:uid="{00000000-0005-0000-0000-000098700000}"/>
    <cellStyle name="Normal 4 2 5 3 3 2 7" xfId="33138" xr:uid="{00000000-0005-0000-0000-000099700000}"/>
    <cellStyle name="Normal 4 2 5 3 3 3" xfId="7483" xr:uid="{00000000-0005-0000-0000-00009A700000}"/>
    <cellStyle name="Normal 4 2 5 3 3 3 2" xfId="27437" xr:uid="{00000000-0005-0000-0000-00009B700000}"/>
    <cellStyle name="Normal 4 2 5 3 3 3 2 2" xfId="47387" xr:uid="{00000000-0005-0000-0000-00009C700000}"/>
    <cellStyle name="Normal 4 2 5 3 3 3 3" xfId="18887" xr:uid="{00000000-0005-0000-0000-00009D700000}"/>
    <cellStyle name="Normal 4 2 5 3 3 3 4" xfId="38837" xr:uid="{00000000-0005-0000-0000-00009E700000}"/>
    <cellStyle name="Normal 4 2 5 3 3 4" xfId="10335" xr:uid="{00000000-0005-0000-0000-00009F700000}"/>
    <cellStyle name="Normal 4 2 5 3 3 4 2" xfId="30287" xr:uid="{00000000-0005-0000-0000-0000A0700000}"/>
    <cellStyle name="Normal 4 2 5 3 3 4 2 2" xfId="50237" xr:uid="{00000000-0005-0000-0000-0000A1700000}"/>
    <cellStyle name="Normal 4 2 5 3 3 4 3" xfId="21737" xr:uid="{00000000-0005-0000-0000-0000A2700000}"/>
    <cellStyle name="Normal 4 2 5 3 3 4 4" xfId="41687" xr:uid="{00000000-0005-0000-0000-0000A3700000}"/>
    <cellStyle name="Normal 4 2 5 3 3 5" xfId="16035" xr:uid="{00000000-0005-0000-0000-0000A4700000}"/>
    <cellStyle name="Normal 4 2 5 3 3 5 2" xfId="35987" xr:uid="{00000000-0005-0000-0000-0000A5700000}"/>
    <cellStyle name="Normal 4 2 5 3 3 6" xfId="24587" xr:uid="{00000000-0005-0000-0000-0000A6700000}"/>
    <cellStyle name="Normal 4 2 5 3 3 6 2" xfId="44537" xr:uid="{00000000-0005-0000-0000-0000A7700000}"/>
    <cellStyle name="Normal 4 2 5 3 3 7" xfId="13185" xr:uid="{00000000-0005-0000-0000-0000A8700000}"/>
    <cellStyle name="Normal 4 2 5 3 3 8" xfId="33137" xr:uid="{00000000-0005-0000-0000-0000A9700000}"/>
    <cellStyle name="Normal 4 2 5 3 4" xfId="7480" xr:uid="{00000000-0005-0000-0000-0000AA700000}"/>
    <cellStyle name="Normal 4 2 5 3 4 2" xfId="27434" xr:uid="{00000000-0005-0000-0000-0000AB700000}"/>
    <cellStyle name="Normal 4 2 5 3 4 2 2" xfId="47384" xr:uid="{00000000-0005-0000-0000-0000AC700000}"/>
    <cellStyle name="Normal 4 2 5 3 4 3" xfId="18884" xr:uid="{00000000-0005-0000-0000-0000AD700000}"/>
    <cellStyle name="Normal 4 2 5 3 4 4" xfId="38834" xr:uid="{00000000-0005-0000-0000-0000AE700000}"/>
    <cellStyle name="Normal 4 2 5 3 5" xfId="10332" xr:uid="{00000000-0005-0000-0000-0000AF700000}"/>
    <cellStyle name="Normal 4 2 5 3 5 2" xfId="30284" xr:uid="{00000000-0005-0000-0000-0000B0700000}"/>
    <cellStyle name="Normal 4 2 5 3 5 2 2" xfId="50234" xr:uid="{00000000-0005-0000-0000-0000B1700000}"/>
    <cellStyle name="Normal 4 2 5 3 5 3" xfId="21734" xr:uid="{00000000-0005-0000-0000-0000B2700000}"/>
    <cellStyle name="Normal 4 2 5 3 5 4" xfId="41684" xr:uid="{00000000-0005-0000-0000-0000B3700000}"/>
    <cellStyle name="Normal 4 2 5 3 6" xfId="16032" xr:uid="{00000000-0005-0000-0000-0000B4700000}"/>
    <cellStyle name="Normal 4 2 5 3 6 2" xfId="35984" xr:uid="{00000000-0005-0000-0000-0000B5700000}"/>
    <cellStyle name="Normal 4 2 5 3 7" xfId="24584" xr:uid="{00000000-0005-0000-0000-0000B6700000}"/>
    <cellStyle name="Normal 4 2 5 3 7 2" xfId="44534" xr:uid="{00000000-0005-0000-0000-0000B7700000}"/>
    <cellStyle name="Normal 4 2 5 3 8" xfId="13182" xr:uid="{00000000-0005-0000-0000-0000B8700000}"/>
    <cellStyle name="Normal 4 2 5 3 9" xfId="33134" xr:uid="{00000000-0005-0000-0000-0000B9700000}"/>
    <cellStyle name="Normal 4 2 5 4" xfId="3261" xr:uid="{00000000-0005-0000-0000-0000BA700000}"/>
    <cellStyle name="Normal 4 2 5 4 2" xfId="3262" xr:uid="{00000000-0005-0000-0000-0000BB700000}"/>
    <cellStyle name="Normal 4 2 5 4 2 2" xfId="7486" xr:uid="{00000000-0005-0000-0000-0000BC700000}"/>
    <cellStyle name="Normal 4 2 5 4 2 2 2" xfId="27440" xr:uid="{00000000-0005-0000-0000-0000BD700000}"/>
    <cellStyle name="Normal 4 2 5 4 2 2 2 2" xfId="47390" xr:uid="{00000000-0005-0000-0000-0000BE700000}"/>
    <cellStyle name="Normal 4 2 5 4 2 2 3" xfId="18890" xr:uid="{00000000-0005-0000-0000-0000BF700000}"/>
    <cellStyle name="Normal 4 2 5 4 2 2 4" xfId="38840" xr:uid="{00000000-0005-0000-0000-0000C0700000}"/>
    <cellStyle name="Normal 4 2 5 4 2 3" xfId="10338" xr:uid="{00000000-0005-0000-0000-0000C1700000}"/>
    <cellStyle name="Normal 4 2 5 4 2 3 2" xfId="30290" xr:uid="{00000000-0005-0000-0000-0000C2700000}"/>
    <cellStyle name="Normal 4 2 5 4 2 3 2 2" xfId="50240" xr:uid="{00000000-0005-0000-0000-0000C3700000}"/>
    <cellStyle name="Normal 4 2 5 4 2 3 3" xfId="21740" xr:uid="{00000000-0005-0000-0000-0000C4700000}"/>
    <cellStyle name="Normal 4 2 5 4 2 3 4" xfId="41690" xr:uid="{00000000-0005-0000-0000-0000C5700000}"/>
    <cellStyle name="Normal 4 2 5 4 2 4" xfId="16038" xr:uid="{00000000-0005-0000-0000-0000C6700000}"/>
    <cellStyle name="Normal 4 2 5 4 2 4 2" xfId="35990" xr:uid="{00000000-0005-0000-0000-0000C7700000}"/>
    <cellStyle name="Normal 4 2 5 4 2 5" xfId="24590" xr:uid="{00000000-0005-0000-0000-0000C8700000}"/>
    <cellStyle name="Normal 4 2 5 4 2 5 2" xfId="44540" xr:uid="{00000000-0005-0000-0000-0000C9700000}"/>
    <cellStyle name="Normal 4 2 5 4 2 6" xfId="13188" xr:uid="{00000000-0005-0000-0000-0000CA700000}"/>
    <cellStyle name="Normal 4 2 5 4 2 7" xfId="33140" xr:uid="{00000000-0005-0000-0000-0000CB700000}"/>
    <cellStyle name="Normal 4 2 5 4 3" xfId="7485" xr:uid="{00000000-0005-0000-0000-0000CC700000}"/>
    <cellStyle name="Normal 4 2 5 4 3 2" xfId="27439" xr:uid="{00000000-0005-0000-0000-0000CD700000}"/>
    <cellStyle name="Normal 4 2 5 4 3 2 2" xfId="47389" xr:uid="{00000000-0005-0000-0000-0000CE700000}"/>
    <cellStyle name="Normal 4 2 5 4 3 3" xfId="18889" xr:uid="{00000000-0005-0000-0000-0000CF700000}"/>
    <cellStyle name="Normal 4 2 5 4 3 4" xfId="38839" xr:uid="{00000000-0005-0000-0000-0000D0700000}"/>
    <cellStyle name="Normal 4 2 5 4 4" xfId="10337" xr:uid="{00000000-0005-0000-0000-0000D1700000}"/>
    <cellStyle name="Normal 4 2 5 4 4 2" xfId="30289" xr:uid="{00000000-0005-0000-0000-0000D2700000}"/>
    <cellStyle name="Normal 4 2 5 4 4 2 2" xfId="50239" xr:uid="{00000000-0005-0000-0000-0000D3700000}"/>
    <cellStyle name="Normal 4 2 5 4 4 3" xfId="21739" xr:uid="{00000000-0005-0000-0000-0000D4700000}"/>
    <cellStyle name="Normal 4 2 5 4 4 4" xfId="41689" xr:uid="{00000000-0005-0000-0000-0000D5700000}"/>
    <cellStyle name="Normal 4 2 5 4 5" xfId="16037" xr:uid="{00000000-0005-0000-0000-0000D6700000}"/>
    <cellStyle name="Normal 4 2 5 4 5 2" xfId="35989" xr:uid="{00000000-0005-0000-0000-0000D7700000}"/>
    <cellStyle name="Normal 4 2 5 4 6" xfId="24589" xr:uid="{00000000-0005-0000-0000-0000D8700000}"/>
    <cellStyle name="Normal 4 2 5 4 6 2" xfId="44539" xr:uid="{00000000-0005-0000-0000-0000D9700000}"/>
    <cellStyle name="Normal 4 2 5 4 7" xfId="13187" xr:uid="{00000000-0005-0000-0000-0000DA700000}"/>
    <cellStyle name="Normal 4 2 5 4 8" xfId="33139" xr:uid="{00000000-0005-0000-0000-0000DB700000}"/>
    <cellStyle name="Normal 4 2 5 5" xfId="3263" xr:uid="{00000000-0005-0000-0000-0000DC700000}"/>
    <cellStyle name="Normal 4 2 5 5 2" xfId="3264" xr:uid="{00000000-0005-0000-0000-0000DD700000}"/>
    <cellStyle name="Normal 4 2 5 5 2 2" xfId="7488" xr:uid="{00000000-0005-0000-0000-0000DE700000}"/>
    <cellStyle name="Normal 4 2 5 5 2 2 2" xfId="27442" xr:uid="{00000000-0005-0000-0000-0000DF700000}"/>
    <cellStyle name="Normal 4 2 5 5 2 2 2 2" xfId="47392" xr:uid="{00000000-0005-0000-0000-0000E0700000}"/>
    <cellStyle name="Normal 4 2 5 5 2 2 3" xfId="18892" xr:uid="{00000000-0005-0000-0000-0000E1700000}"/>
    <cellStyle name="Normal 4 2 5 5 2 2 4" xfId="38842" xr:uid="{00000000-0005-0000-0000-0000E2700000}"/>
    <cellStyle name="Normal 4 2 5 5 2 3" xfId="10340" xr:uid="{00000000-0005-0000-0000-0000E3700000}"/>
    <cellStyle name="Normal 4 2 5 5 2 3 2" xfId="30292" xr:uid="{00000000-0005-0000-0000-0000E4700000}"/>
    <cellStyle name="Normal 4 2 5 5 2 3 2 2" xfId="50242" xr:uid="{00000000-0005-0000-0000-0000E5700000}"/>
    <cellStyle name="Normal 4 2 5 5 2 3 3" xfId="21742" xr:uid="{00000000-0005-0000-0000-0000E6700000}"/>
    <cellStyle name="Normal 4 2 5 5 2 3 4" xfId="41692" xr:uid="{00000000-0005-0000-0000-0000E7700000}"/>
    <cellStyle name="Normal 4 2 5 5 2 4" xfId="16040" xr:uid="{00000000-0005-0000-0000-0000E8700000}"/>
    <cellStyle name="Normal 4 2 5 5 2 4 2" xfId="35992" xr:uid="{00000000-0005-0000-0000-0000E9700000}"/>
    <cellStyle name="Normal 4 2 5 5 2 5" xfId="24592" xr:uid="{00000000-0005-0000-0000-0000EA700000}"/>
    <cellStyle name="Normal 4 2 5 5 2 5 2" xfId="44542" xr:uid="{00000000-0005-0000-0000-0000EB700000}"/>
    <cellStyle name="Normal 4 2 5 5 2 6" xfId="13190" xr:uid="{00000000-0005-0000-0000-0000EC700000}"/>
    <cellStyle name="Normal 4 2 5 5 2 7" xfId="33142" xr:uid="{00000000-0005-0000-0000-0000ED700000}"/>
    <cellStyle name="Normal 4 2 5 5 3" xfId="7487" xr:uid="{00000000-0005-0000-0000-0000EE700000}"/>
    <cellStyle name="Normal 4 2 5 5 3 2" xfId="27441" xr:uid="{00000000-0005-0000-0000-0000EF700000}"/>
    <cellStyle name="Normal 4 2 5 5 3 2 2" xfId="47391" xr:uid="{00000000-0005-0000-0000-0000F0700000}"/>
    <cellStyle name="Normal 4 2 5 5 3 3" xfId="18891" xr:uid="{00000000-0005-0000-0000-0000F1700000}"/>
    <cellStyle name="Normal 4 2 5 5 3 4" xfId="38841" xr:uid="{00000000-0005-0000-0000-0000F2700000}"/>
    <cellStyle name="Normal 4 2 5 5 4" xfId="10339" xr:uid="{00000000-0005-0000-0000-0000F3700000}"/>
    <cellStyle name="Normal 4 2 5 5 4 2" xfId="30291" xr:uid="{00000000-0005-0000-0000-0000F4700000}"/>
    <cellStyle name="Normal 4 2 5 5 4 2 2" xfId="50241" xr:uid="{00000000-0005-0000-0000-0000F5700000}"/>
    <cellStyle name="Normal 4 2 5 5 4 3" xfId="21741" xr:uid="{00000000-0005-0000-0000-0000F6700000}"/>
    <cellStyle name="Normal 4 2 5 5 4 4" xfId="41691" xr:uid="{00000000-0005-0000-0000-0000F7700000}"/>
    <cellStyle name="Normal 4 2 5 5 5" xfId="16039" xr:uid="{00000000-0005-0000-0000-0000F8700000}"/>
    <cellStyle name="Normal 4 2 5 5 5 2" xfId="35991" xr:uid="{00000000-0005-0000-0000-0000F9700000}"/>
    <cellStyle name="Normal 4 2 5 5 6" xfId="24591" xr:uid="{00000000-0005-0000-0000-0000FA700000}"/>
    <cellStyle name="Normal 4 2 5 5 6 2" xfId="44541" xr:uid="{00000000-0005-0000-0000-0000FB700000}"/>
    <cellStyle name="Normal 4 2 5 5 7" xfId="13189" xr:uid="{00000000-0005-0000-0000-0000FC700000}"/>
    <cellStyle name="Normal 4 2 5 5 8" xfId="33141" xr:uid="{00000000-0005-0000-0000-0000FD700000}"/>
    <cellStyle name="Normal 4 2 5 6" xfId="3265" xr:uid="{00000000-0005-0000-0000-0000FE700000}"/>
    <cellStyle name="Normal 4 2 5 7" xfId="3266" xr:uid="{00000000-0005-0000-0000-0000FF700000}"/>
    <cellStyle name="Normal 4 2 5 7 2" xfId="7489" xr:uid="{00000000-0005-0000-0000-000000710000}"/>
    <cellStyle name="Normal 4 2 5 7 2 2" xfId="27443" xr:uid="{00000000-0005-0000-0000-000001710000}"/>
    <cellStyle name="Normal 4 2 5 7 2 2 2" xfId="47393" xr:uid="{00000000-0005-0000-0000-000002710000}"/>
    <cellStyle name="Normal 4 2 5 7 2 3" xfId="18893" xr:uid="{00000000-0005-0000-0000-000003710000}"/>
    <cellStyle name="Normal 4 2 5 7 2 4" xfId="38843" xr:uid="{00000000-0005-0000-0000-000004710000}"/>
    <cellStyle name="Normal 4 2 5 7 3" xfId="10341" xr:uid="{00000000-0005-0000-0000-000005710000}"/>
    <cellStyle name="Normal 4 2 5 7 3 2" xfId="30293" xr:uid="{00000000-0005-0000-0000-000006710000}"/>
    <cellStyle name="Normal 4 2 5 7 3 2 2" xfId="50243" xr:uid="{00000000-0005-0000-0000-000007710000}"/>
    <cellStyle name="Normal 4 2 5 7 3 3" xfId="21743" xr:uid="{00000000-0005-0000-0000-000008710000}"/>
    <cellStyle name="Normal 4 2 5 7 3 4" xfId="41693" xr:uid="{00000000-0005-0000-0000-000009710000}"/>
    <cellStyle name="Normal 4 2 5 7 4" xfId="16041" xr:uid="{00000000-0005-0000-0000-00000A710000}"/>
    <cellStyle name="Normal 4 2 5 7 4 2" xfId="35993" xr:uid="{00000000-0005-0000-0000-00000B710000}"/>
    <cellStyle name="Normal 4 2 5 7 5" xfId="24593" xr:uid="{00000000-0005-0000-0000-00000C710000}"/>
    <cellStyle name="Normal 4 2 5 7 5 2" xfId="44543" xr:uid="{00000000-0005-0000-0000-00000D710000}"/>
    <cellStyle name="Normal 4 2 5 7 6" xfId="13191" xr:uid="{00000000-0005-0000-0000-00000E710000}"/>
    <cellStyle name="Normal 4 2 5 7 7" xfId="33143" xr:uid="{00000000-0005-0000-0000-00000F710000}"/>
    <cellStyle name="Normal 4 2 6" xfId="3267" xr:uid="{00000000-0005-0000-0000-000010710000}"/>
    <cellStyle name="Normal 4 2 6 2" xfId="3268" xr:uid="{00000000-0005-0000-0000-000011710000}"/>
    <cellStyle name="Normal 4 2 6 2 10" xfId="33144" xr:uid="{00000000-0005-0000-0000-000012710000}"/>
    <cellStyle name="Normal 4 2 6 2 2" xfId="3269" xr:uid="{00000000-0005-0000-0000-000013710000}"/>
    <cellStyle name="Normal 4 2 6 2 2 2" xfId="3270" xr:uid="{00000000-0005-0000-0000-000014710000}"/>
    <cellStyle name="Normal 4 2 6 2 2 2 2" xfId="7492" xr:uid="{00000000-0005-0000-0000-000015710000}"/>
    <cellStyle name="Normal 4 2 6 2 2 2 2 2" xfId="27446" xr:uid="{00000000-0005-0000-0000-000016710000}"/>
    <cellStyle name="Normal 4 2 6 2 2 2 2 2 2" xfId="47396" xr:uid="{00000000-0005-0000-0000-000017710000}"/>
    <cellStyle name="Normal 4 2 6 2 2 2 2 3" xfId="18896" xr:uid="{00000000-0005-0000-0000-000018710000}"/>
    <cellStyle name="Normal 4 2 6 2 2 2 2 4" xfId="38846" xr:uid="{00000000-0005-0000-0000-000019710000}"/>
    <cellStyle name="Normal 4 2 6 2 2 2 3" xfId="10344" xr:uid="{00000000-0005-0000-0000-00001A710000}"/>
    <cellStyle name="Normal 4 2 6 2 2 2 3 2" xfId="30296" xr:uid="{00000000-0005-0000-0000-00001B710000}"/>
    <cellStyle name="Normal 4 2 6 2 2 2 3 2 2" xfId="50246" xr:uid="{00000000-0005-0000-0000-00001C710000}"/>
    <cellStyle name="Normal 4 2 6 2 2 2 3 3" xfId="21746" xr:uid="{00000000-0005-0000-0000-00001D710000}"/>
    <cellStyle name="Normal 4 2 6 2 2 2 3 4" xfId="41696" xr:uid="{00000000-0005-0000-0000-00001E710000}"/>
    <cellStyle name="Normal 4 2 6 2 2 2 4" xfId="16044" xr:uid="{00000000-0005-0000-0000-00001F710000}"/>
    <cellStyle name="Normal 4 2 6 2 2 2 4 2" xfId="35996" xr:uid="{00000000-0005-0000-0000-000020710000}"/>
    <cellStyle name="Normal 4 2 6 2 2 2 5" xfId="24596" xr:uid="{00000000-0005-0000-0000-000021710000}"/>
    <cellStyle name="Normal 4 2 6 2 2 2 5 2" xfId="44546" xr:uid="{00000000-0005-0000-0000-000022710000}"/>
    <cellStyle name="Normal 4 2 6 2 2 2 6" xfId="13194" xr:uid="{00000000-0005-0000-0000-000023710000}"/>
    <cellStyle name="Normal 4 2 6 2 2 2 7" xfId="33146" xr:uid="{00000000-0005-0000-0000-000024710000}"/>
    <cellStyle name="Normal 4 2 6 2 2 3" xfId="7491" xr:uid="{00000000-0005-0000-0000-000025710000}"/>
    <cellStyle name="Normal 4 2 6 2 2 3 2" xfId="27445" xr:uid="{00000000-0005-0000-0000-000026710000}"/>
    <cellStyle name="Normal 4 2 6 2 2 3 2 2" xfId="47395" xr:uid="{00000000-0005-0000-0000-000027710000}"/>
    <cellStyle name="Normal 4 2 6 2 2 3 3" xfId="18895" xr:uid="{00000000-0005-0000-0000-000028710000}"/>
    <cellStyle name="Normal 4 2 6 2 2 3 4" xfId="38845" xr:uid="{00000000-0005-0000-0000-000029710000}"/>
    <cellStyle name="Normal 4 2 6 2 2 4" xfId="10343" xr:uid="{00000000-0005-0000-0000-00002A710000}"/>
    <cellStyle name="Normal 4 2 6 2 2 4 2" xfId="30295" xr:uid="{00000000-0005-0000-0000-00002B710000}"/>
    <cellStyle name="Normal 4 2 6 2 2 4 2 2" xfId="50245" xr:uid="{00000000-0005-0000-0000-00002C710000}"/>
    <cellStyle name="Normal 4 2 6 2 2 4 3" xfId="21745" xr:uid="{00000000-0005-0000-0000-00002D710000}"/>
    <cellStyle name="Normal 4 2 6 2 2 4 4" xfId="41695" xr:uid="{00000000-0005-0000-0000-00002E710000}"/>
    <cellStyle name="Normal 4 2 6 2 2 5" xfId="16043" xr:uid="{00000000-0005-0000-0000-00002F710000}"/>
    <cellStyle name="Normal 4 2 6 2 2 5 2" xfId="35995" xr:uid="{00000000-0005-0000-0000-000030710000}"/>
    <cellStyle name="Normal 4 2 6 2 2 6" xfId="24595" xr:uid="{00000000-0005-0000-0000-000031710000}"/>
    <cellStyle name="Normal 4 2 6 2 2 6 2" xfId="44545" xr:uid="{00000000-0005-0000-0000-000032710000}"/>
    <cellStyle name="Normal 4 2 6 2 2 7" xfId="13193" xr:uid="{00000000-0005-0000-0000-000033710000}"/>
    <cellStyle name="Normal 4 2 6 2 2 8" xfId="33145" xr:uid="{00000000-0005-0000-0000-000034710000}"/>
    <cellStyle name="Normal 4 2 6 2 3" xfId="3271" xr:uid="{00000000-0005-0000-0000-000035710000}"/>
    <cellStyle name="Normal 4 2 6 2 3 2" xfId="3272" xr:uid="{00000000-0005-0000-0000-000036710000}"/>
    <cellStyle name="Normal 4 2 6 2 3 2 2" xfId="7494" xr:uid="{00000000-0005-0000-0000-000037710000}"/>
    <cellStyle name="Normal 4 2 6 2 3 2 2 2" xfId="27448" xr:uid="{00000000-0005-0000-0000-000038710000}"/>
    <cellStyle name="Normal 4 2 6 2 3 2 2 2 2" xfId="47398" xr:uid="{00000000-0005-0000-0000-000039710000}"/>
    <cellStyle name="Normal 4 2 6 2 3 2 2 3" xfId="18898" xr:uid="{00000000-0005-0000-0000-00003A710000}"/>
    <cellStyle name="Normal 4 2 6 2 3 2 2 4" xfId="38848" xr:uid="{00000000-0005-0000-0000-00003B710000}"/>
    <cellStyle name="Normal 4 2 6 2 3 2 3" xfId="10346" xr:uid="{00000000-0005-0000-0000-00003C710000}"/>
    <cellStyle name="Normal 4 2 6 2 3 2 3 2" xfId="30298" xr:uid="{00000000-0005-0000-0000-00003D710000}"/>
    <cellStyle name="Normal 4 2 6 2 3 2 3 2 2" xfId="50248" xr:uid="{00000000-0005-0000-0000-00003E710000}"/>
    <cellStyle name="Normal 4 2 6 2 3 2 3 3" xfId="21748" xr:uid="{00000000-0005-0000-0000-00003F710000}"/>
    <cellStyle name="Normal 4 2 6 2 3 2 3 4" xfId="41698" xr:uid="{00000000-0005-0000-0000-000040710000}"/>
    <cellStyle name="Normal 4 2 6 2 3 2 4" xfId="16046" xr:uid="{00000000-0005-0000-0000-000041710000}"/>
    <cellStyle name="Normal 4 2 6 2 3 2 4 2" xfId="35998" xr:uid="{00000000-0005-0000-0000-000042710000}"/>
    <cellStyle name="Normal 4 2 6 2 3 2 5" xfId="24598" xr:uid="{00000000-0005-0000-0000-000043710000}"/>
    <cellStyle name="Normal 4 2 6 2 3 2 5 2" xfId="44548" xr:uid="{00000000-0005-0000-0000-000044710000}"/>
    <cellStyle name="Normal 4 2 6 2 3 2 6" xfId="13196" xr:uid="{00000000-0005-0000-0000-000045710000}"/>
    <cellStyle name="Normal 4 2 6 2 3 2 7" xfId="33148" xr:uid="{00000000-0005-0000-0000-000046710000}"/>
    <cellStyle name="Normal 4 2 6 2 3 3" xfId="7493" xr:uid="{00000000-0005-0000-0000-000047710000}"/>
    <cellStyle name="Normal 4 2 6 2 3 3 2" xfId="27447" xr:uid="{00000000-0005-0000-0000-000048710000}"/>
    <cellStyle name="Normal 4 2 6 2 3 3 2 2" xfId="47397" xr:uid="{00000000-0005-0000-0000-000049710000}"/>
    <cellStyle name="Normal 4 2 6 2 3 3 3" xfId="18897" xr:uid="{00000000-0005-0000-0000-00004A710000}"/>
    <cellStyle name="Normal 4 2 6 2 3 3 4" xfId="38847" xr:uid="{00000000-0005-0000-0000-00004B710000}"/>
    <cellStyle name="Normal 4 2 6 2 3 4" xfId="10345" xr:uid="{00000000-0005-0000-0000-00004C710000}"/>
    <cellStyle name="Normal 4 2 6 2 3 4 2" xfId="30297" xr:uid="{00000000-0005-0000-0000-00004D710000}"/>
    <cellStyle name="Normal 4 2 6 2 3 4 2 2" xfId="50247" xr:uid="{00000000-0005-0000-0000-00004E710000}"/>
    <cellStyle name="Normal 4 2 6 2 3 4 3" xfId="21747" xr:uid="{00000000-0005-0000-0000-00004F710000}"/>
    <cellStyle name="Normal 4 2 6 2 3 4 4" xfId="41697" xr:uid="{00000000-0005-0000-0000-000050710000}"/>
    <cellStyle name="Normal 4 2 6 2 3 5" xfId="16045" xr:uid="{00000000-0005-0000-0000-000051710000}"/>
    <cellStyle name="Normal 4 2 6 2 3 5 2" xfId="35997" xr:uid="{00000000-0005-0000-0000-000052710000}"/>
    <cellStyle name="Normal 4 2 6 2 3 6" xfId="24597" xr:uid="{00000000-0005-0000-0000-000053710000}"/>
    <cellStyle name="Normal 4 2 6 2 3 6 2" xfId="44547" xr:uid="{00000000-0005-0000-0000-000054710000}"/>
    <cellStyle name="Normal 4 2 6 2 3 7" xfId="13195" xr:uid="{00000000-0005-0000-0000-000055710000}"/>
    <cellStyle name="Normal 4 2 6 2 3 8" xfId="33147" xr:uid="{00000000-0005-0000-0000-000056710000}"/>
    <cellStyle name="Normal 4 2 6 2 4" xfId="3273" xr:uid="{00000000-0005-0000-0000-000057710000}"/>
    <cellStyle name="Normal 4 2 6 2 4 2" xfId="7495" xr:uid="{00000000-0005-0000-0000-000058710000}"/>
    <cellStyle name="Normal 4 2 6 2 4 2 2" xfId="27449" xr:uid="{00000000-0005-0000-0000-000059710000}"/>
    <cellStyle name="Normal 4 2 6 2 4 2 2 2" xfId="47399" xr:uid="{00000000-0005-0000-0000-00005A710000}"/>
    <cellStyle name="Normal 4 2 6 2 4 2 3" xfId="18899" xr:uid="{00000000-0005-0000-0000-00005B710000}"/>
    <cellStyle name="Normal 4 2 6 2 4 2 4" xfId="38849" xr:uid="{00000000-0005-0000-0000-00005C710000}"/>
    <cellStyle name="Normal 4 2 6 2 4 3" xfId="10347" xr:uid="{00000000-0005-0000-0000-00005D710000}"/>
    <cellStyle name="Normal 4 2 6 2 4 3 2" xfId="30299" xr:uid="{00000000-0005-0000-0000-00005E710000}"/>
    <cellStyle name="Normal 4 2 6 2 4 3 2 2" xfId="50249" xr:uid="{00000000-0005-0000-0000-00005F710000}"/>
    <cellStyle name="Normal 4 2 6 2 4 3 3" xfId="21749" xr:uid="{00000000-0005-0000-0000-000060710000}"/>
    <cellStyle name="Normal 4 2 6 2 4 3 4" xfId="41699" xr:uid="{00000000-0005-0000-0000-000061710000}"/>
    <cellStyle name="Normal 4 2 6 2 4 4" xfId="16047" xr:uid="{00000000-0005-0000-0000-000062710000}"/>
    <cellStyle name="Normal 4 2 6 2 4 4 2" xfId="35999" xr:uid="{00000000-0005-0000-0000-000063710000}"/>
    <cellStyle name="Normal 4 2 6 2 4 5" xfId="24599" xr:uid="{00000000-0005-0000-0000-000064710000}"/>
    <cellStyle name="Normal 4 2 6 2 4 5 2" xfId="44549" xr:uid="{00000000-0005-0000-0000-000065710000}"/>
    <cellStyle name="Normal 4 2 6 2 4 6" xfId="13197" xr:uid="{00000000-0005-0000-0000-000066710000}"/>
    <cellStyle name="Normal 4 2 6 2 4 7" xfId="33149" xr:uid="{00000000-0005-0000-0000-000067710000}"/>
    <cellStyle name="Normal 4 2 6 2 5" xfId="7490" xr:uid="{00000000-0005-0000-0000-000068710000}"/>
    <cellStyle name="Normal 4 2 6 2 5 2" xfId="27444" xr:uid="{00000000-0005-0000-0000-000069710000}"/>
    <cellStyle name="Normal 4 2 6 2 5 2 2" xfId="47394" xr:uid="{00000000-0005-0000-0000-00006A710000}"/>
    <cellStyle name="Normal 4 2 6 2 5 3" xfId="18894" xr:uid="{00000000-0005-0000-0000-00006B710000}"/>
    <cellStyle name="Normal 4 2 6 2 5 4" xfId="38844" xr:uid="{00000000-0005-0000-0000-00006C710000}"/>
    <cellStyle name="Normal 4 2 6 2 6" xfId="10342" xr:uid="{00000000-0005-0000-0000-00006D710000}"/>
    <cellStyle name="Normal 4 2 6 2 6 2" xfId="30294" xr:uid="{00000000-0005-0000-0000-00006E710000}"/>
    <cellStyle name="Normal 4 2 6 2 6 2 2" xfId="50244" xr:uid="{00000000-0005-0000-0000-00006F710000}"/>
    <cellStyle name="Normal 4 2 6 2 6 3" xfId="21744" xr:uid="{00000000-0005-0000-0000-000070710000}"/>
    <cellStyle name="Normal 4 2 6 2 6 4" xfId="41694" xr:uid="{00000000-0005-0000-0000-000071710000}"/>
    <cellStyle name="Normal 4 2 6 2 7" xfId="16042" xr:uid="{00000000-0005-0000-0000-000072710000}"/>
    <cellStyle name="Normal 4 2 6 2 7 2" xfId="35994" xr:uid="{00000000-0005-0000-0000-000073710000}"/>
    <cellStyle name="Normal 4 2 6 2 8" xfId="24594" xr:uid="{00000000-0005-0000-0000-000074710000}"/>
    <cellStyle name="Normal 4 2 6 2 8 2" xfId="44544" xr:uid="{00000000-0005-0000-0000-000075710000}"/>
    <cellStyle name="Normal 4 2 6 2 9" xfId="13192" xr:uid="{00000000-0005-0000-0000-000076710000}"/>
    <cellStyle name="Normal 4 2 6 3" xfId="3274" xr:uid="{00000000-0005-0000-0000-000077710000}"/>
    <cellStyle name="Normal 4 2 6 3 2" xfId="3275" xr:uid="{00000000-0005-0000-0000-000078710000}"/>
    <cellStyle name="Normal 4 2 6 3 2 2" xfId="3276" xr:uid="{00000000-0005-0000-0000-000079710000}"/>
    <cellStyle name="Normal 4 2 6 3 2 2 2" xfId="7498" xr:uid="{00000000-0005-0000-0000-00007A710000}"/>
    <cellStyle name="Normal 4 2 6 3 2 2 2 2" xfId="27452" xr:uid="{00000000-0005-0000-0000-00007B710000}"/>
    <cellStyle name="Normal 4 2 6 3 2 2 2 2 2" xfId="47402" xr:uid="{00000000-0005-0000-0000-00007C710000}"/>
    <cellStyle name="Normal 4 2 6 3 2 2 2 3" xfId="18902" xr:uid="{00000000-0005-0000-0000-00007D710000}"/>
    <cellStyle name="Normal 4 2 6 3 2 2 2 4" xfId="38852" xr:uid="{00000000-0005-0000-0000-00007E710000}"/>
    <cellStyle name="Normal 4 2 6 3 2 2 3" xfId="10350" xr:uid="{00000000-0005-0000-0000-00007F710000}"/>
    <cellStyle name="Normal 4 2 6 3 2 2 3 2" xfId="30302" xr:uid="{00000000-0005-0000-0000-000080710000}"/>
    <cellStyle name="Normal 4 2 6 3 2 2 3 2 2" xfId="50252" xr:uid="{00000000-0005-0000-0000-000081710000}"/>
    <cellStyle name="Normal 4 2 6 3 2 2 3 3" xfId="21752" xr:uid="{00000000-0005-0000-0000-000082710000}"/>
    <cellStyle name="Normal 4 2 6 3 2 2 3 4" xfId="41702" xr:uid="{00000000-0005-0000-0000-000083710000}"/>
    <cellStyle name="Normal 4 2 6 3 2 2 4" xfId="16050" xr:uid="{00000000-0005-0000-0000-000084710000}"/>
    <cellStyle name="Normal 4 2 6 3 2 2 4 2" xfId="36002" xr:uid="{00000000-0005-0000-0000-000085710000}"/>
    <cellStyle name="Normal 4 2 6 3 2 2 5" xfId="24602" xr:uid="{00000000-0005-0000-0000-000086710000}"/>
    <cellStyle name="Normal 4 2 6 3 2 2 5 2" xfId="44552" xr:uid="{00000000-0005-0000-0000-000087710000}"/>
    <cellStyle name="Normal 4 2 6 3 2 2 6" xfId="13200" xr:uid="{00000000-0005-0000-0000-000088710000}"/>
    <cellStyle name="Normal 4 2 6 3 2 2 7" xfId="33152" xr:uid="{00000000-0005-0000-0000-000089710000}"/>
    <cellStyle name="Normal 4 2 6 3 2 3" xfId="7497" xr:uid="{00000000-0005-0000-0000-00008A710000}"/>
    <cellStyle name="Normal 4 2 6 3 2 3 2" xfId="27451" xr:uid="{00000000-0005-0000-0000-00008B710000}"/>
    <cellStyle name="Normal 4 2 6 3 2 3 2 2" xfId="47401" xr:uid="{00000000-0005-0000-0000-00008C710000}"/>
    <cellStyle name="Normal 4 2 6 3 2 3 3" xfId="18901" xr:uid="{00000000-0005-0000-0000-00008D710000}"/>
    <cellStyle name="Normal 4 2 6 3 2 3 4" xfId="38851" xr:uid="{00000000-0005-0000-0000-00008E710000}"/>
    <cellStyle name="Normal 4 2 6 3 2 4" xfId="10349" xr:uid="{00000000-0005-0000-0000-00008F710000}"/>
    <cellStyle name="Normal 4 2 6 3 2 4 2" xfId="30301" xr:uid="{00000000-0005-0000-0000-000090710000}"/>
    <cellStyle name="Normal 4 2 6 3 2 4 2 2" xfId="50251" xr:uid="{00000000-0005-0000-0000-000091710000}"/>
    <cellStyle name="Normal 4 2 6 3 2 4 3" xfId="21751" xr:uid="{00000000-0005-0000-0000-000092710000}"/>
    <cellStyle name="Normal 4 2 6 3 2 4 4" xfId="41701" xr:uid="{00000000-0005-0000-0000-000093710000}"/>
    <cellStyle name="Normal 4 2 6 3 2 5" xfId="16049" xr:uid="{00000000-0005-0000-0000-000094710000}"/>
    <cellStyle name="Normal 4 2 6 3 2 5 2" xfId="36001" xr:uid="{00000000-0005-0000-0000-000095710000}"/>
    <cellStyle name="Normal 4 2 6 3 2 6" xfId="24601" xr:uid="{00000000-0005-0000-0000-000096710000}"/>
    <cellStyle name="Normal 4 2 6 3 2 6 2" xfId="44551" xr:uid="{00000000-0005-0000-0000-000097710000}"/>
    <cellStyle name="Normal 4 2 6 3 2 7" xfId="13199" xr:uid="{00000000-0005-0000-0000-000098710000}"/>
    <cellStyle name="Normal 4 2 6 3 2 8" xfId="33151" xr:uid="{00000000-0005-0000-0000-000099710000}"/>
    <cellStyle name="Normal 4 2 6 3 3" xfId="3277" xr:uid="{00000000-0005-0000-0000-00009A710000}"/>
    <cellStyle name="Normal 4 2 6 3 3 2" xfId="3278" xr:uid="{00000000-0005-0000-0000-00009B710000}"/>
    <cellStyle name="Normal 4 2 6 3 3 2 2" xfId="7500" xr:uid="{00000000-0005-0000-0000-00009C710000}"/>
    <cellStyle name="Normal 4 2 6 3 3 2 2 2" xfId="27454" xr:uid="{00000000-0005-0000-0000-00009D710000}"/>
    <cellStyle name="Normal 4 2 6 3 3 2 2 2 2" xfId="47404" xr:uid="{00000000-0005-0000-0000-00009E710000}"/>
    <cellStyle name="Normal 4 2 6 3 3 2 2 3" xfId="18904" xr:uid="{00000000-0005-0000-0000-00009F710000}"/>
    <cellStyle name="Normal 4 2 6 3 3 2 2 4" xfId="38854" xr:uid="{00000000-0005-0000-0000-0000A0710000}"/>
    <cellStyle name="Normal 4 2 6 3 3 2 3" xfId="10352" xr:uid="{00000000-0005-0000-0000-0000A1710000}"/>
    <cellStyle name="Normal 4 2 6 3 3 2 3 2" xfId="30304" xr:uid="{00000000-0005-0000-0000-0000A2710000}"/>
    <cellStyle name="Normal 4 2 6 3 3 2 3 2 2" xfId="50254" xr:uid="{00000000-0005-0000-0000-0000A3710000}"/>
    <cellStyle name="Normal 4 2 6 3 3 2 3 3" xfId="21754" xr:uid="{00000000-0005-0000-0000-0000A4710000}"/>
    <cellStyle name="Normal 4 2 6 3 3 2 3 4" xfId="41704" xr:uid="{00000000-0005-0000-0000-0000A5710000}"/>
    <cellStyle name="Normal 4 2 6 3 3 2 4" xfId="16052" xr:uid="{00000000-0005-0000-0000-0000A6710000}"/>
    <cellStyle name="Normal 4 2 6 3 3 2 4 2" xfId="36004" xr:uid="{00000000-0005-0000-0000-0000A7710000}"/>
    <cellStyle name="Normal 4 2 6 3 3 2 5" xfId="24604" xr:uid="{00000000-0005-0000-0000-0000A8710000}"/>
    <cellStyle name="Normal 4 2 6 3 3 2 5 2" xfId="44554" xr:uid="{00000000-0005-0000-0000-0000A9710000}"/>
    <cellStyle name="Normal 4 2 6 3 3 2 6" xfId="13202" xr:uid="{00000000-0005-0000-0000-0000AA710000}"/>
    <cellStyle name="Normal 4 2 6 3 3 2 7" xfId="33154" xr:uid="{00000000-0005-0000-0000-0000AB710000}"/>
    <cellStyle name="Normal 4 2 6 3 3 3" xfId="7499" xr:uid="{00000000-0005-0000-0000-0000AC710000}"/>
    <cellStyle name="Normal 4 2 6 3 3 3 2" xfId="27453" xr:uid="{00000000-0005-0000-0000-0000AD710000}"/>
    <cellStyle name="Normal 4 2 6 3 3 3 2 2" xfId="47403" xr:uid="{00000000-0005-0000-0000-0000AE710000}"/>
    <cellStyle name="Normal 4 2 6 3 3 3 3" xfId="18903" xr:uid="{00000000-0005-0000-0000-0000AF710000}"/>
    <cellStyle name="Normal 4 2 6 3 3 3 4" xfId="38853" xr:uid="{00000000-0005-0000-0000-0000B0710000}"/>
    <cellStyle name="Normal 4 2 6 3 3 4" xfId="10351" xr:uid="{00000000-0005-0000-0000-0000B1710000}"/>
    <cellStyle name="Normal 4 2 6 3 3 4 2" xfId="30303" xr:uid="{00000000-0005-0000-0000-0000B2710000}"/>
    <cellStyle name="Normal 4 2 6 3 3 4 2 2" xfId="50253" xr:uid="{00000000-0005-0000-0000-0000B3710000}"/>
    <cellStyle name="Normal 4 2 6 3 3 4 3" xfId="21753" xr:uid="{00000000-0005-0000-0000-0000B4710000}"/>
    <cellStyle name="Normal 4 2 6 3 3 4 4" xfId="41703" xr:uid="{00000000-0005-0000-0000-0000B5710000}"/>
    <cellStyle name="Normal 4 2 6 3 3 5" xfId="16051" xr:uid="{00000000-0005-0000-0000-0000B6710000}"/>
    <cellStyle name="Normal 4 2 6 3 3 5 2" xfId="36003" xr:uid="{00000000-0005-0000-0000-0000B7710000}"/>
    <cellStyle name="Normal 4 2 6 3 3 6" xfId="24603" xr:uid="{00000000-0005-0000-0000-0000B8710000}"/>
    <cellStyle name="Normal 4 2 6 3 3 6 2" xfId="44553" xr:uid="{00000000-0005-0000-0000-0000B9710000}"/>
    <cellStyle name="Normal 4 2 6 3 3 7" xfId="13201" xr:uid="{00000000-0005-0000-0000-0000BA710000}"/>
    <cellStyle name="Normal 4 2 6 3 3 8" xfId="33153" xr:uid="{00000000-0005-0000-0000-0000BB710000}"/>
    <cellStyle name="Normal 4 2 6 3 4" xfId="7496" xr:uid="{00000000-0005-0000-0000-0000BC710000}"/>
    <cellStyle name="Normal 4 2 6 3 4 2" xfId="27450" xr:uid="{00000000-0005-0000-0000-0000BD710000}"/>
    <cellStyle name="Normal 4 2 6 3 4 2 2" xfId="47400" xr:uid="{00000000-0005-0000-0000-0000BE710000}"/>
    <cellStyle name="Normal 4 2 6 3 4 3" xfId="18900" xr:uid="{00000000-0005-0000-0000-0000BF710000}"/>
    <cellStyle name="Normal 4 2 6 3 4 4" xfId="38850" xr:uid="{00000000-0005-0000-0000-0000C0710000}"/>
    <cellStyle name="Normal 4 2 6 3 5" xfId="10348" xr:uid="{00000000-0005-0000-0000-0000C1710000}"/>
    <cellStyle name="Normal 4 2 6 3 5 2" xfId="30300" xr:uid="{00000000-0005-0000-0000-0000C2710000}"/>
    <cellStyle name="Normal 4 2 6 3 5 2 2" xfId="50250" xr:uid="{00000000-0005-0000-0000-0000C3710000}"/>
    <cellStyle name="Normal 4 2 6 3 5 3" xfId="21750" xr:uid="{00000000-0005-0000-0000-0000C4710000}"/>
    <cellStyle name="Normal 4 2 6 3 5 4" xfId="41700" xr:uid="{00000000-0005-0000-0000-0000C5710000}"/>
    <cellStyle name="Normal 4 2 6 3 6" xfId="16048" xr:uid="{00000000-0005-0000-0000-0000C6710000}"/>
    <cellStyle name="Normal 4 2 6 3 6 2" xfId="36000" xr:uid="{00000000-0005-0000-0000-0000C7710000}"/>
    <cellStyle name="Normal 4 2 6 3 7" xfId="24600" xr:uid="{00000000-0005-0000-0000-0000C8710000}"/>
    <cellStyle name="Normal 4 2 6 3 7 2" xfId="44550" xr:uid="{00000000-0005-0000-0000-0000C9710000}"/>
    <cellStyle name="Normal 4 2 6 3 8" xfId="13198" xr:uid="{00000000-0005-0000-0000-0000CA710000}"/>
    <cellStyle name="Normal 4 2 6 3 9" xfId="33150" xr:uid="{00000000-0005-0000-0000-0000CB710000}"/>
    <cellStyle name="Normal 4 2 6 4" xfId="3279" xr:uid="{00000000-0005-0000-0000-0000CC710000}"/>
    <cellStyle name="Normal 4 2 6 4 2" xfId="3280" xr:uid="{00000000-0005-0000-0000-0000CD710000}"/>
    <cellStyle name="Normal 4 2 6 4 2 2" xfId="7502" xr:uid="{00000000-0005-0000-0000-0000CE710000}"/>
    <cellStyle name="Normal 4 2 6 4 2 2 2" xfId="27456" xr:uid="{00000000-0005-0000-0000-0000CF710000}"/>
    <cellStyle name="Normal 4 2 6 4 2 2 2 2" xfId="47406" xr:uid="{00000000-0005-0000-0000-0000D0710000}"/>
    <cellStyle name="Normal 4 2 6 4 2 2 3" xfId="18906" xr:uid="{00000000-0005-0000-0000-0000D1710000}"/>
    <cellStyle name="Normal 4 2 6 4 2 2 4" xfId="38856" xr:uid="{00000000-0005-0000-0000-0000D2710000}"/>
    <cellStyle name="Normal 4 2 6 4 2 3" xfId="10354" xr:uid="{00000000-0005-0000-0000-0000D3710000}"/>
    <cellStyle name="Normal 4 2 6 4 2 3 2" xfId="30306" xr:uid="{00000000-0005-0000-0000-0000D4710000}"/>
    <cellStyle name="Normal 4 2 6 4 2 3 2 2" xfId="50256" xr:uid="{00000000-0005-0000-0000-0000D5710000}"/>
    <cellStyle name="Normal 4 2 6 4 2 3 3" xfId="21756" xr:uid="{00000000-0005-0000-0000-0000D6710000}"/>
    <cellStyle name="Normal 4 2 6 4 2 3 4" xfId="41706" xr:uid="{00000000-0005-0000-0000-0000D7710000}"/>
    <cellStyle name="Normal 4 2 6 4 2 4" xfId="16054" xr:uid="{00000000-0005-0000-0000-0000D8710000}"/>
    <cellStyle name="Normal 4 2 6 4 2 4 2" xfId="36006" xr:uid="{00000000-0005-0000-0000-0000D9710000}"/>
    <cellStyle name="Normal 4 2 6 4 2 5" xfId="24606" xr:uid="{00000000-0005-0000-0000-0000DA710000}"/>
    <cellStyle name="Normal 4 2 6 4 2 5 2" xfId="44556" xr:uid="{00000000-0005-0000-0000-0000DB710000}"/>
    <cellStyle name="Normal 4 2 6 4 2 6" xfId="13204" xr:uid="{00000000-0005-0000-0000-0000DC710000}"/>
    <cellStyle name="Normal 4 2 6 4 2 7" xfId="33156" xr:uid="{00000000-0005-0000-0000-0000DD710000}"/>
    <cellStyle name="Normal 4 2 6 4 3" xfId="7501" xr:uid="{00000000-0005-0000-0000-0000DE710000}"/>
    <cellStyle name="Normal 4 2 6 4 3 2" xfId="27455" xr:uid="{00000000-0005-0000-0000-0000DF710000}"/>
    <cellStyle name="Normal 4 2 6 4 3 2 2" xfId="47405" xr:uid="{00000000-0005-0000-0000-0000E0710000}"/>
    <cellStyle name="Normal 4 2 6 4 3 3" xfId="18905" xr:uid="{00000000-0005-0000-0000-0000E1710000}"/>
    <cellStyle name="Normal 4 2 6 4 3 4" xfId="38855" xr:uid="{00000000-0005-0000-0000-0000E2710000}"/>
    <cellStyle name="Normal 4 2 6 4 4" xfId="10353" xr:uid="{00000000-0005-0000-0000-0000E3710000}"/>
    <cellStyle name="Normal 4 2 6 4 4 2" xfId="30305" xr:uid="{00000000-0005-0000-0000-0000E4710000}"/>
    <cellStyle name="Normal 4 2 6 4 4 2 2" xfId="50255" xr:uid="{00000000-0005-0000-0000-0000E5710000}"/>
    <cellStyle name="Normal 4 2 6 4 4 3" xfId="21755" xr:uid="{00000000-0005-0000-0000-0000E6710000}"/>
    <cellStyle name="Normal 4 2 6 4 4 4" xfId="41705" xr:uid="{00000000-0005-0000-0000-0000E7710000}"/>
    <cellStyle name="Normal 4 2 6 4 5" xfId="16053" xr:uid="{00000000-0005-0000-0000-0000E8710000}"/>
    <cellStyle name="Normal 4 2 6 4 5 2" xfId="36005" xr:uid="{00000000-0005-0000-0000-0000E9710000}"/>
    <cellStyle name="Normal 4 2 6 4 6" xfId="24605" xr:uid="{00000000-0005-0000-0000-0000EA710000}"/>
    <cellStyle name="Normal 4 2 6 4 6 2" xfId="44555" xr:uid="{00000000-0005-0000-0000-0000EB710000}"/>
    <cellStyle name="Normal 4 2 6 4 7" xfId="13203" xr:uid="{00000000-0005-0000-0000-0000EC710000}"/>
    <cellStyle name="Normal 4 2 6 4 8" xfId="33155" xr:uid="{00000000-0005-0000-0000-0000ED710000}"/>
    <cellStyle name="Normal 4 2 6 5" xfId="3281" xr:uid="{00000000-0005-0000-0000-0000EE710000}"/>
    <cellStyle name="Normal 4 2 6 5 2" xfId="3282" xr:uid="{00000000-0005-0000-0000-0000EF710000}"/>
    <cellStyle name="Normal 4 2 6 5 2 2" xfId="7504" xr:uid="{00000000-0005-0000-0000-0000F0710000}"/>
    <cellStyle name="Normal 4 2 6 5 2 2 2" xfId="27458" xr:uid="{00000000-0005-0000-0000-0000F1710000}"/>
    <cellStyle name="Normal 4 2 6 5 2 2 2 2" xfId="47408" xr:uid="{00000000-0005-0000-0000-0000F2710000}"/>
    <cellStyle name="Normal 4 2 6 5 2 2 3" xfId="18908" xr:uid="{00000000-0005-0000-0000-0000F3710000}"/>
    <cellStyle name="Normal 4 2 6 5 2 2 4" xfId="38858" xr:uid="{00000000-0005-0000-0000-0000F4710000}"/>
    <cellStyle name="Normal 4 2 6 5 2 3" xfId="10356" xr:uid="{00000000-0005-0000-0000-0000F5710000}"/>
    <cellStyle name="Normal 4 2 6 5 2 3 2" xfId="30308" xr:uid="{00000000-0005-0000-0000-0000F6710000}"/>
    <cellStyle name="Normal 4 2 6 5 2 3 2 2" xfId="50258" xr:uid="{00000000-0005-0000-0000-0000F7710000}"/>
    <cellStyle name="Normal 4 2 6 5 2 3 3" xfId="21758" xr:uid="{00000000-0005-0000-0000-0000F8710000}"/>
    <cellStyle name="Normal 4 2 6 5 2 3 4" xfId="41708" xr:uid="{00000000-0005-0000-0000-0000F9710000}"/>
    <cellStyle name="Normal 4 2 6 5 2 4" xfId="16056" xr:uid="{00000000-0005-0000-0000-0000FA710000}"/>
    <cellStyle name="Normal 4 2 6 5 2 4 2" xfId="36008" xr:uid="{00000000-0005-0000-0000-0000FB710000}"/>
    <cellStyle name="Normal 4 2 6 5 2 5" xfId="24608" xr:uid="{00000000-0005-0000-0000-0000FC710000}"/>
    <cellStyle name="Normal 4 2 6 5 2 5 2" xfId="44558" xr:uid="{00000000-0005-0000-0000-0000FD710000}"/>
    <cellStyle name="Normal 4 2 6 5 2 6" xfId="13206" xr:uid="{00000000-0005-0000-0000-0000FE710000}"/>
    <cellStyle name="Normal 4 2 6 5 2 7" xfId="33158" xr:uid="{00000000-0005-0000-0000-0000FF710000}"/>
    <cellStyle name="Normal 4 2 6 5 3" xfId="7503" xr:uid="{00000000-0005-0000-0000-000000720000}"/>
    <cellStyle name="Normal 4 2 6 5 3 2" xfId="27457" xr:uid="{00000000-0005-0000-0000-000001720000}"/>
    <cellStyle name="Normal 4 2 6 5 3 2 2" xfId="47407" xr:uid="{00000000-0005-0000-0000-000002720000}"/>
    <cellStyle name="Normal 4 2 6 5 3 3" xfId="18907" xr:uid="{00000000-0005-0000-0000-000003720000}"/>
    <cellStyle name="Normal 4 2 6 5 3 4" xfId="38857" xr:uid="{00000000-0005-0000-0000-000004720000}"/>
    <cellStyle name="Normal 4 2 6 5 4" xfId="10355" xr:uid="{00000000-0005-0000-0000-000005720000}"/>
    <cellStyle name="Normal 4 2 6 5 4 2" xfId="30307" xr:uid="{00000000-0005-0000-0000-000006720000}"/>
    <cellStyle name="Normal 4 2 6 5 4 2 2" xfId="50257" xr:uid="{00000000-0005-0000-0000-000007720000}"/>
    <cellStyle name="Normal 4 2 6 5 4 3" xfId="21757" xr:uid="{00000000-0005-0000-0000-000008720000}"/>
    <cellStyle name="Normal 4 2 6 5 4 4" xfId="41707" xr:uid="{00000000-0005-0000-0000-000009720000}"/>
    <cellStyle name="Normal 4 2 6 5 5" xfId="16055" xr:uid="{00000000-0005-0000-0000-00000A720000}"/>
    <cellStyle name="Normal 4 2 6 5 5 2" xfId="36007" xr:uid="{00000000-0005-0000-0000-00000B720000}"/>
    <cellStyle name="Normal 4 2 6 5 6" xfId="24607" xr:uid="{00000000-0005-0000-0000-00000C720000}"/>
    <cellStyle name="Normal 4 2 6 5 6 2" xfId="44557" xr:uid="{00000000-0005-0000-0000-00000D720000}"/>
    <cellStyle name="Normal 4 2 6 5 7" xfId="13205" xr:uid="{00000000-0005-0000-0000-00000E720000}"/>
    <cellStyle name="Normal 4 2 6 5 8" xfId="33157" xr:uid="{00000000-0005-0000-0000-00000F720000}"/>
    <cellStyle name="Normal 4 2 6 6" xfId="3283" xr:uid="{00000000-0005-0000-0000-000010720000}"/>
    <cellStyle name="Normal 4 2 6 7" xfId="3284" xr:uid="{00000000-0005-0000-0000-000011720000}"/>
    <cellStyle name="Normal 4 2 6 7 2" xfId="7505" xr:uid="{00000000-0005-0000-0000-000012720000}"/>
    <cellStyle name="Normal 4 2 6 7 2 2" xfId="27459" xr:uid="{00000000-0005-0000-0000-000013720000}"/>
    <cellStyle name="Normal 4 2 6 7 2 2 2" xfId="47409" xr:uid="{00000000-0005-0000-0000-000014720000}"/>
    <cellStyle name="Normal 4 2 6 7 2 3" xfId="18909" xr:uid="{00000000-0005-0000-0000-000015720000}"/>
    <cellStyle name="Normal 4 2 6 7 2 4" xfId="38859" xr:uid="{00000000-0005-0000-0000-000016720000}"/>
    <cellStyle name="Normal 4 2 6 7 3" xfId="10357" xr:uid="{00000000-0005-0000-0000-000017720000}"/>
    <cellStyle name="Normal 4 2 6 7 3 2" xfId="30309" xr:uid="{00000000-0005-0000-0000-000018720000}"/>
    <cellStyle name="Normal 4 2 6 7 3 2 2" xfId="50259" xr:uid="{00000000-0005-0000-0000-000019720000}"/>
    <cellStyle name="Normal 4 2 6 7 3 3" xfId="21759" xr:uid="{00000000-0005-0000-0000-00001A720000}"/>
    <cellStyle name="Normal 4 2 6 7 3 4" xfId="41709" xr:uid="{00000000-0005-0000-0000-00001B720000}"/>
    <cellStyle name="Normal 4 2 6 7 4" xfId="16057" xr:uid="{00000000-0005-0000-0000-00001C720000}"/>
    <cellStyle name="Normal 4 2 6 7 4 2" xfId="36009" xr:uid="{00000000-0005-0000-0000-00001D720000}"/>
    <cellStyle name="Normal 4 2 6 7 5" xfId="24609" xr:uid="{00000000-0005-0000-0000-00001E720000}"/>
    <cellStyle name="Normal 4 2 6 7 5 2" xfId="44559" xr:uid="{00000000-0005-0000-0000-00001F720000}"/>
    <cellStyle name="Normal 4 2 6 7 6" xfId="13207" xr:uid="{00000000-0005-0000-0000-000020720000}"/>
    <cellStyle name="Normal 4 2 6 7 7" xfId="33159" xr:uid="{00000000-0005-0000-0000-000021720000}"/>
    <cellStyle name="Normal 4 2 7" xfId="3285" xr:uid="{00000000-0005-0000-0000-000022720000}"/>
    <cellStyle name="Normal 4 2 7 2" xfId="3286" xr:uid="{00000000-0005-0000-0000-000023720000}"/>
    <cellStyle name="Normal 4 2 7 2 2" xfId="3287" xr:uid="{00000000-0005-0000-0000-000024720000}"/>
    <cellStyle name="Normal 4 2 7 2 2 2" xfId="3288" xr:uid="{00000000-0005-0000-0000-000025720000}"/>
    <cellStyle name="Normal 4 2 7 2 2 2 2" xfId="7508" xr:uid="{00000000-0005-0000-0000-000026720000}"/>
    <cellStyle name="Normal 4 2 7 2 2 2 2 2" xfId="27462" xr:uid="{00000000-0005-0000-0000-000027720000}"/>
    <cellStyle name="Normal 4 2 7 2 2 2 2 2 2" xfId="47412" xr:uid="{00000000-0005-0000-0000-000028720000}"/>
    <cellStyle name="Normal 4 2 7 2 2 2 2 3" xfId="18912" xr:uid="{00000000-0005-0000-0000-000029720000}"/>
    <cellStyle name="Normal 4 2 7 2 2 2 2 4" xfId="38862" xr:uid="{00000000-0005-0000-0000-00002A720000}"/>
    <cellStyle name="Normal 4 2 7 2 2 2 3" xfId="10360" xr:uid="{00000000-0005-0000-0000-00002B720000}"/>
    <cellStyle name="Normal 4 2 7 2 2 2 3 2" xfId="30312" xr:uid="{00000000-0005-0000-0000-00002C720000}"/>
    <cellStyle name="Normal 4 2 7 2 2 2 3 2 2" xfId="50262" xr:uid="{00000000-0005-0000-0000-00002D720000}"/>
    <cellStyle name="Normal 4 2 7 2 2 2 3 3" xfId="21762" xr:uid="{00000000-0005-0000-0000-00002E720000}"/>
    <cellStyle name="Normal 4 2 7 2 2 2 3 4" xfId="41712" xr:uid="{00000000-0005-0000-0000-00002F720000}"/>
    <cellStyle name="Normal 4 2 7 2 2 2 4" xfId="16060" xr:uid="{00000000-0005-0000-0000-000030720000}"/>
    <cellStyle name="Normal 4 2 7 2 2 2 4 2" xfId="36012" xr:uid="{00000000-0005-0000-0000-000031720000}"/>
    <cellStyle name="Normal 4 2 7 2 2 2 5" xfId="24612" xr:uid="{00000000-0005-0000-0000-000032720000}"/>
    <cellStyle name="Normal 4 2 7 2 2 2 5 2" xfId="44562" xr:uid="{00000000-0005-0000-0000-000033720000}"/>
    <cellStyle name="Normal 4 2 7 2 2 2 6" xfId="13210" xr:uid="{00000000-0005-0000-0000-000034720000}"/>
    <cellStyle name="Normal 4 2 7 2 2 2 7" xfId="33162" xr:uid="{00000000-0005-0000-0000-000035720000}"/>
    <cellStyle name="Normal 4 2 7 2 2 3" xfId="7507" xr:uid="{00000000-0005-0000-0000-000036720000}"/>
    <cellStyle name="Normal 4 2 7 2 2 3 2" xfId="27461" xr:uid="{00000000-0005-0000-0000-000037720000}"/>
    <cellStyle name="Normal 4 2 7 2 2 3 2 2" xfId="47411" xr:uid="{00000000-0005-0000-0000-000038720000}"/>
    <cellStyle name="Normal 4 2 7 2 2 3 3" xfId="18911" xr:uid="{00000000-0005-0000-0000-000039720000}"/>
    <cellStyle name="Normal 4 2 7 2 2 3 4" xfId="38861" xr:uid="{00000000-0005-0000-0000-00003A720000}"/>
    <cellStyle name="Normal 4 2 7 2 2 4" xfId="10359" xr:uid="{00000000-0005-0000-0000-00003B720000}"/>
    <cellStyle name="Normal 4 2 7 2 2 4 2" xfId="30311" xr:uid="{00000000-0005-0000-0000-00003C720000}"/>
    <cellStyle name="Normal 4 2 7 2 2 4 2 2" xfId="50261" xr:uid="{00000000-0005-0000-0000-00003D720000}"/>
    <cellStyle name="Normal 4 2 7 2 2 4 3" xfId="21761" xr:uid="{00000000-0005-0000-0000-00003E720000}"/>
    <cellStyle name="Normal 4 2 7 2 2 4 4" xfId="41711" xr:uid="{00000000-0005-0000-0000-00003F720000}"/>
    <cellStyle name="Normal 4 2 7 2 2 5" xfId="16059" xr:uid="{00000000-0005-0000-0000-000040720000}"/>
    <cellStyle name="Normal 4 2 7 2 2 5 2" xfId="36011" xr:uid="{00000000-0005-0000-0000-000041720000}"/>
    <cellStyle name="Normal 4 2 7 2 2 6" xfId="24611" xr:uid="{00000000-0005-0000-0000-000042720000}"/>
    <cellStyle name="Normal 4 2 7 2 2 6 2" xfId="44561" xr:uid="{00000000-0005-0000-0000-000043720000}"/>
    <cellStyle name="Normal 4 2 7 2 2 7" xfId="13209" xr:uid="{00000000-0005-0000-0000-000044720000}"/>
    <cellStyle name="Normal 4 2 7 2 2 8" xfId="33161" xr:uid="{00000000-0005-0000-0000-000045720000}"/>
    <cellStyle name="Normal 4 2 7 2 3" xfId="3289" xr:uid="{00000000-0005-0000-0000-000046720000}"/>
    <cellStyle name="Normal 4 2 7 2 3 2" xfId="3290" xr:uid="{00000000-0005-0000-0000-000047720000}"/>
    <cellStyle name="Normal 4 2 7 2 3 2 2" xfId="7510" xr:uid="{00000000-0005-0000-0000-000048720000}"/>
    <cellStyle name="Normal 4 2 7 2 3 2 2 2" xfId="27464" xr:uid="{00000000-0005-0000-0000-000049720000}"/>
    <cellStyle name="Normal 4 2 7 2 3 2 2 2 2" xfId="47414" xr:uid="{00000000-0005-0000-0000-00004A720000}"/>
    <cellStyle name="Normal 4 2 7 2 3 2 2 3" xfId="18914" xr:uid="{00000000-0005-0000-0000-00004B720000}"/>
    <cellStyle name="Normal 4 2 7 2 3 2 2 4" xfId="38864" xr:uid="{00000000-0005-0000-0000-00004C720000}"/>
    <cellStyle name="Normal 4 2 7 2 3 2 3" xfId="10362" xr:uid="{00000000-0005-0000-0000-00004D720000}"/>
    <cellStyle name="Normal 4 2 7 2 3 2 3 2" xfId="30314" xr:uid="{00000000-0005-0000-0000-00004E720000}"/>
    <cellStyle name="Normal 4 2 7 2 3 2 3 2 2" xfId="50264" xr:uid="{00000000-0005-0000-0000-00004F720000}"/>
    <cellStyle name="Normal 4 2 7 2 3 2 3 3" xfId="21764" xr:uid="{00000000-0005-0000-0000-000050720000}"/>
    <cellStyle name="Normal 4 2 7 2 3 2 3 4" xfId="41714" xr:uid="{00000000-0005-0000-0000-000051720000}"/>
    <cellStyle name="Normal 4 2 7 2 3 2 4" xfId="16062" xr:uid="{00000000-0005-0000-0000-000052720000}"/>
    <cellStyle name="Normal 4 2 7 2 3 2 4 2" xfId="36014" xr:uid="{00000000-0005-0000-0000-000053720000}"/>
    <cellStyle name="Normal 4 2 7 2 3 2 5" xfId="24614" xr:uid="{00000000-0005-0000-0000-000054720000}"/>
    <cellStyle name="Normal 4 2 7 2 3 2 5 2" xfId="44564" xr:uid="{00000000-0005-0000-0000-000055720000}"/>
    <cellStyle name="Normal 4 2 7 2 3 2 6" xfId="13212" xr:uid="{00000000-0005-0000-0000-000056720000}"/>
    <cellStyle name="Normal 4 2 7 2 3 2 7" xfId="33164" xr:uid="{00000000-0005-0000-0000-000057720000}"/>
    <cellStyle name="Normal 4 2 7 2 3 3" xfId="7509" xr:uid="{00000000-0005-0000-0000-000058720000}"/>
    <cellStyle name="Normal 4 2 7 2 3 3 2" xfId="27463" xr:uid="{00000000-0005-0000-0000-000059720000}"/>
    <cellStyle name="Normal 4 2 7 2 3 3 2 2" xfId="47413" xr:uid="{00000000-0005-0000-0000-00005A720000}"/>
    <cellStyle name="Normal 4 2 7 2 3 3 3" xfId="18913" xr:uid="{00000000-0005-0000-0000-00005B720000}"/>
    <cellStyle name="Normal 4 2 7 2 3 3 4" xfId="38863" xr:uid="{00000000-0005-0000-0000-00005C720000}"/>
    <cellStyle name="Normal 4 2 7 2 3 4" xfId="10361" xr:uid="{00000000-0005-0000-0000-00005D720000}"/>
    <cellStyle name="Normal 4 2 7 2 3 4 2" xfId="30313" xr:uid="{00000000-0005-0000-0000-00005E720000}"/>
    <cellStyle name="Normal 4 2 7 2 3 4 2 2" xfId="50263" xr:uid="{00000000-0005-0000-0000-00005F720000}"/>
    <cellStyle name="Normal 4 2 7 2 3 4 3" xfId="21763" xr:uid="{00000000-0005-0000-0000-000060720000}"/>
    <cellStyle name="Normal 4 2 7 2 3 4 4" xfId="41713" xr:uid="{00000000-0005-0000-0000-000061720000}"/>
    <cellStyle name="Normal 4 2 7 2 3 5" xfId="16061" xr:uid="{00000000-0005-0000-0000-000062720000}"/>
    <cellStyle name="Normal 4 2 7 2 3 5 2" xfId="36013" xr:uid="{00000000-0005-0000-0000-000063720000}"/>
    <cellStyle name="Normal 4 2 7 2 3 6" xfId="24613" xr:uid="{00000000-0005-0000-0000-000064720000}"/>
    <cellStyle name="Normal 4 2 7 2 3 6 2" xfId="44563" xr:uid="{00000000-0005-0000-0000-000065720000}"/>
    <cellStyle name="Normal 4 2 7 2 3 7" xfId="13211" xr:uid="{00000000-0005-0000-0000-000066720000}"/>
    <cellStyle name="Normal 4 2 7 2 3 8" xfId="33163" xr:uid="{00000000-0005-0000-0000-000067720000}"/>
    <cellStyle name="Normal 4 2 7 2 4" xfId="7506" xr:uid="{00000000-0005-0000-0000-000068720000}"/>
    <cellStyle name="Normal 4 2 7 2 4 2" xfId="27460" xr:uid="{00000000-0005-0000-0000-000069720000}"/>
    <cellStyle name="Normal 4 2 7 2 4 2 2" xfId="47410" xr:uid="{00000000-0005-0000-0000-00006A720000}"/>
    <cellStyle name="Normal 4 2 7 2 4 3" xfId="18910" xr:uid="{00000000-0005-0000-0000-00006B720000}"/>
    <cellStyle name="Normal 4 2 7 2 4 4" xfId="38860" xr:uid="{00000000-0005-0000-0000-00006C720000}"/>
    <cellStyle name="Normal 4 2 7 2 5" xfId="10358" xr:uid="{00000000-0005-0000-0000-00006D720000}"/>
    <cellStyle name="Normal 4 2 7 2 5 2" xfId="30310" xr:uid="{00000000-0005-0000-0000-00006E720000}"/>
    <cellStyle name="Normal 4 2 7 2 5 2 2" xfId="50260" xr:uid="{00000000-0005-0000-0000-00006F720000}"/>
    <cellStyle name="Normal 4 2 7 2 5 3" xfId="21760" xr:uid="{00000000-0005-0000-0000-000070720000}"/>
    <cellStyle name="Normal 4 2 7 2 5 4" xfId="41710" xr:uid="{00000000-0005-0000-0000-000071720000}"/>
    <cellStyle name="Normal 4 2 7 2 6" xfId="16058" xr:uid="{00000000-0005-0000-0000-000072720000}"/>
    <cellStyle name="Normal 4 2 7 2 6 2" xfId="36010" xr:uid="{00000000-0005-0000-0000-000073720000}"/>
    <cellStyle name="Normal 4 2 7 2 7" xfId="24610" xr:uid="{00000000-0005-0000-0000-000074720000}"/>
    <cellStyle name="Normal 4 2 7 2 7 2" xfId="44560" xr:uid="{00000000-0005-0000-0000-000075720000}"/>
    <cellStyle name="Normal 4 2 7 2 8" xfId="13208" xr:uid="{00000000-0005-0000-0000-000076720000}"/>
    <cellStyle name="Normal 4 2 7 2 9" xfId="33160" xr:uid="{00000000-0005-0000-0000-000077720000}"/>
    <cellStyle name="Normal 4 2 7 3" xfId="3291" xr:uid="{00000000-0005-0000-0000-000078720000}"/>
    <cellStyle name="Normal 4 2 7 3 2" xfId="3292" xr:uid="{00000000-0005-0000-0000-000079720000}"/>
    <cellStyle name="Normal 4 2 7 3 2 2" xfId="7512" xr:uid="{00000000-0005-0000-0000-00007A720000}"/>
    <cellStyle name="Normal 4 2 7 3 2 2 2" xfId="27466" xr:uid="{00000000-0005-0000-0000-00007B720000}"/>
    <cellStyle name="Normal 4 2 7 3 2 2 2 2" xfId="47416" xr:uid="{00000000-0005-0000-0000-00007C720000}"/>
    <cellStyle name="Normal 4 2 7 3 2 2 3" xfId="18916" xr:uid="{00000000-0005-0000-0000-00007D720000}"/>
    <cellStyle name="Normal 4 2 7 3 2 2 4" xfId="38866" xr:uid="{00000000-0005-0000-0000-00007E720000}"/>
    <cellStyle name="Normal 4 2 7 3 2 3" xfId="10364" xr:uid="{00000000-0005-0000-0000-00007F720000}"/>
    <cellStyle name="Normal 4 2 7 3 2 3 2" xfId="30316" xr:uid="{00000000-0005-0000-0000-000080720000}"/>
    <cellStyle name="Normal 4 2 7 3 2 3 2 2" xfId="50266" xr:uid="{00000000-0005-0000-0000-000081720000}"/>
    <cellStyle name="Normal 4 2 7 3 2 3 3" xfId="21766" xr:uid="{00000000-0005-0000-0000-000082720000}"/>
    <cellStyle name="Normal 4 2 7 3 2 3 4" xfId="41716" xr:uid="{00000000-0005-0000-0000-000083720000}"/>
    <cellStyle name="Normal 4 2 7 3 2 4" xfId="16064" xr:uid="{00000000-0005-0000-0000-000084720000}"/>
    <cellStyle name="Normal 4 2 7 3 2 4 2" xfId="36016" xr:uid="{00000000-0005-0000-0000-000085720000}"/>
    <cellStyle name="Normal 4 2 7 3 2 5" xfId="24616" xr:uid="{00000000-0005-0000-0000-000086720000}"/>
    <cellStyle name="Normal 4 2 7 3 2 5 2" xfId="44566" xr:uid="{00000000-0005-0000-0000-000087720000}"/>
    <cellStyle name="Normal 4 2 7 3 2 6" xfId="13214" xr:uid="{00000000-0005-0000-0000-000088720000}"/>
    <cellStyle name="Normal 4 2 7 3 2 7" xfId="33166" xr:uid="{00000000-0005-0000-0000-000089720000}"/>
    <cellStyle name="Normal 4 2 7 3 3" xfId="7511" xr:uid="{00000000-0005-0000-0000-00008A720000}"/>
    <cellStyle name="Normal 4 2 7 3 3 2" xfId="27465" xr:uid="{00000000-0005-0000-0000-00008B720000}"/>
    <cellStyle name="Normal 4 2 7 3 3 2 2" xfId="47415" xr:uid="{00000000-0005-0000-0000-00008C720000}"/>
    <cellStyle name="Normal 4 2 7 3 3 3" xfId="18915" xr:uid="{00000000-0005-0000-0000-00008D720000}"/>
    <cellStyle name="Normal 4 2 7 3 3 4" xfId="38865" xr:uid="{00000000-0005-0000-0000-00008E720000}"/>
    <cellStyle name="Normal 4 2 7 3 4" xfId="10363" xr:uid="{00000000-0005-0000-0000-00008F720000}"/>
    <cellStyle name="Normal 4 2 7 3 4 2" xfId="30315" xr:uid="{00000000-0005-0000-0000-000090720000}"/>
    <cellStyle name="Normal 4 2 7 3 4 2 2" xfId="50265" xr:uid="{00000000-0005-0000-0000-000091720000}"/>
    <cellStyle name="Normal 4 2 7 3 4 3" xfId="21765" xr:uid="{00000000-0005-0000-0000-000092720000}"/>
    <cellStyle name="Normal 4 2 7 3 4 4" xfId="41715" xr:uid="{00000000-0005-0000-0000-000093720000}"/>
    <cellStyle name="Normal 4 2 7 3 5" xfId="16063" xr:uid="{00000000-0005-0000-0000-000094720000}"/>
    <cellStyle name="Normal 4 2 7 3 5 2" xfId="36015" xr:uid="{00000000-0005-0000-0000-000095720000}"/>
    <cellStyle name="Normal 4 2 7 3 6" xfId="24615" xr:uid="{00000000-0005-0000-0000-000096720000}"/>
    <cellStyle name="Normal 4 2 7 3 6 2" xfId="44565" xr:uid="{00000000-0005-0000-0000-000097720000}"/>
    <cellStyle name="Normal 4 2 7 3 7" xfId="13213" xr:uid="{00000000-0005-0000-0000-000098720000}"/>
    <cellStyle name="Normal 4 2 7 3 8" xfId="33165" xr:uid="{00000000-0005-0000-0000-000099720000}"/>
    <cellStyle name="Normal 4 2 7 4" xfId="3293" xr:uid="{00000000-0005-0000-0000-00009A720000}"/>
    <cellStyle name="Normal 4 2 7 4 2" xfId="3294" xr:uid="{00000000-0005-0000-0000-00009B720000}"/>
    <cellStyle name="Normal 4 2 7 4 2 2" xfId="7514" xr:uid="{00000000-0005-0000-0000-00009C720000}"/>
    <cellStyle name="Normal 4 2 7 4 2 2 2" xfId="27468" xr:uid="{00000000-0005-0000-0000-00009D720000}"/>
    <cellStyle name="Normal 4 2 7 4 2 2 2 2" xfId="47418" xr:uid="{00000000-0005-0000-0000-00009E720000}"/>
    <cellStyle name="Normal 4 2 7 4 2 2 3" xfId="18918" xr:uid="{00000000-0005-0000-0000-00009F720000}"/>
    <cellStyle name="Normal 4 2 7 4 2 2 4" xfId="38868" xr:uid="{00000000-0005-0000-0000-0000A0720000}"/>
    <cellStyle name="Normal 4 2 7 4 2 3" xfId="10366" xr:uid="{00000000-0005-0000-0000-0000A1720000}"/>
    <cellStyle name="Normal 4 2 7 4 2 3 2" xfId="30318" xr:uid="{00000000-0005-0000-0000-0000A2720000}"/>
    <cellStyle name="Normal 4 2 7 4 2 3 2 2" xfId="50268" xr:uid="{00000000-0005-0000-0000-0000A3720000}"/>
    <cellStyle name="Normal 4 2 7 4 2 3 3" xfId="21768" xr:uid="{00000000-0005-0000-0000-0000A4720000}"/>
    <cellStyle name="Normal 4 2 7 4 2 3 4" xfId="41718" xr:uid="{00000000-0005-0000-0000-0000A5720000}"/>
    <cellStyle name="Normal 4 2 7 4 2 4" xfId="16066" xr:uid="{00000000-0005-0000-0000-0000A6720000}"/>
    <cellStyle name="Normal 4 2 7 4 2 4 2" xfId="36018" xr:uid="{00000000-0005-0000-0000-0000A7720000}"/>
    <cellStyle name="Normal 4 2 7 4 2 5" xfId="24618" xr:uid="{00000000-0005-0000-0000-0000A8720000}"/>
    <cellStyle name="Normal 4 2 7 4 2 5 2" xfId="44568" xr:uid="{00000000-0005-0000-0000-0000A9720000}"/>
    <cellStyle name="Normal 4 2 7 4 2 6" xfId="13216" xr:uid="{00000000-0005-0000-0000-0000AA720000}"/>
    <cellStyle name="Normal 4 2 7 4 2 7" xfId="33168" xr:uid="{00000000-0005-0000-0000-0000AB720000}"/>
    <cellStyle name="Normal 4 2 7 4 3" xfId="7513" xr:uid="{00000000-0005-0000-0000-0000AC720000}"/>
    <cellStyle name="Normal 4 2 7 4 3 2" xfId="27467" xr:uid="{00000000-0005-0000-0000-0000AD720000}"/>
    <cellStyle name="Normal 4 2 7 4 3 2 2" xfId="47417" xr:uid="{00000000-0005-0000-0000-0000AE720000}"/>
    <cellStyle name="Normal 4 2 7 4 3 3" xfId="18917" xr:uid="{00000000-0005-0000-0000-0000AF720000}"/>
    <cellStyle name="Normal 4 2 7 4 3 4" xfId="38867" xr:uid="{00000000-0005-0000-0000-0000B0720000}"/>
    <cellStyle name="Normal 4 2 7 4 4" xfId="10365" xr:uid="{00000000-0005-0000-0000-0000B1720000}"/>
    <cellStyle name="Normal 4 2 7 4 4 2" xfId="30317" xr:uid="{00000000-0005-0000-0000-0000B2720000}"/>
    <cellStyle name="Normal 4 2 7 4 4 2 2" xfId="50267" xr:uid="{00000000-0005-0000-0000-0000B3720000}"/>
    <cellStyle name="Normal 4 2 7 4 4 3" xfId="21767" xr:uid="{00000000-0005-0000-0000-0000B4720000}"/>
    <cellStyle name="Normal 4 2 7 4 4 4" xfId="41717" xr:uid="{00000000-0005-0000-0000-0000B5720000}"/>
    <cellStyle name="Normal 4 2 7 4 5" xfId="16065" xr:uid="{00000000-0005-0000-0000-0000B6720000}"/>
    <cellStyle name="Normal 4 2 7 4 5 2" xfId="36017" xr:uid="{00000000-0005-0000-0000-0000B7720000}"/>
    <cellStyle name="Normal 4 2 7 4 6" xfId="24617" xr:uid="{00000000-0005-0000-0000-0000B8720000}"/>
    <cellStyle name="Normal 4 2 7 4 6 2" xfId="44567" xr:uid="{00000000-0005-0000-0000-0000B9720000}"/>
    <cellStyle name="Normal 4 2 7 4 7" xfId="13215" xr:uid="{00000000-0005-0000-0000-0000BA720000}"/>
    <cellStyle name="Normal 4 2 7 4 8" xfId="33167" xr:uid="{00000000-0005-0000-0000-0000BB720000}"/>
    <cellStyle name="Normal 4 2 7 5" xfId="3295" xr:uid="{00000000-0005-0000-0000-0000BC720000}"/>
    <cellStyle name="Normal 4 2 7 6" xfId="3296" xr:uid="{00000000-0005-0000-0000-0000BD720000}"/>
    <cellStyle name="Normal 4 2 7 6 2" xfId="7515" xr:uid="{00000000-0005-0000-0000-0000BE720000}"/>
    <cellStyle name="Normal 4 2 7 6 2 2" xfId="27469" xr:uid="{00000000-0005-0000-0000-0000BF720000}"/>
    <cellStyle name="Normal 4 2 7 6 2 2 2" xfId="47419" xr:uid="{00000000-0005-0000-0000-0000C0720000}"/>
    <cellStyle name="Normal 4 2 7 6 2 3" xfId="18919" xr:uid="{00000000-0005-0000-0000-0000C1720000}"/>
    <cellStyle name="Normal 4 2 7 6 2 4" xfId="38869" xr:uid="{00000000-0005-0000-0000-0000C2720000}"/>
    <cellStyle name="Normal 4 2 7 6 3" xfId="10367" xr:uid="{00000000-0005-0000-0000-0000C3720000}"/>
    <cellStyle name="Normal 4 2 7 6 3 2" xfId="30319" xr:uid="{00000000-0005-0000-0000-0000C4720000}"/>
    <cellStyle name="Normal 4 2 7 6 3 2 2" xfId="50269" xr:uid="{00000000-0005-0000-0000-0000C5720000}"/>
    <cellStyle name="Normal 4 2 7 6 3 3" xfId="21769" xr:uid="{00000000-0005-0000-0000-0000C6720000}"/>
    <cellStyle name="Normal 4 2 7 6 3 4" xfId="41719" xr:uid="{00000000-0005-0000-0000-0000C7720000}"/>
    <cellStyle name="Normal 4 2 7 6 4" xfId="16067" xr:uid="{00000000-0005-0000-0000-0000C8720000}"/>
    <cellStyle name="Normal 4 2 7 6 4 2" xfId="36019" xr:uid="{00000000-0005-0000-0000-0000C9720000}"/>
    <cellStyle name="Normal 4 2 7 6 5" xfId="24619" xr:uid="{00000000-0005-0000-0000-0000CA720000}"/>
    <cellStyle name="Normal 4 2 7 6 5 2" xfId="44569" xr:uid="{00000000-0005-0000-0000-0000CB720000}"/>
    <cellStyle name="Normal 4 2 7 6 6" xfId="13217" xr:uid="{00000000-0005-0000-0000-0000CC720000}"/>
    <cellStyle name="Normal 4 2 7 6 7" xfId="33169" xr:uid="{00000000-0005-0000-0000-0000CD720000}"/>
    <cellStyle name="Normal 4 2 8" xfId="3297" xr:uid="{00000000-0005-0000-0000-0000CE720000}"/>
    <cellStyle name="Normal 4 2 9" xfId="3298" xr:uid="{00000000-0005-0000-0000-0000CF720000}"/>
    <cellStyle name="Normal 4 2 9 2" xfId="3299" xr:uid="{00000000-0005-0000-0000-0000D0720000}"/>
    <cellStyle name="Normal 4 2 9 2 2" xfId="7517" xr:uid="{00000000-0005-0000-0000-0000D1720000}"/>
    <cellStyle name="Normal 4 2 9 2 2 2" xfId="27471" xr:uid="{00000000-0005-0000-0000-0000D2720000}"/>
    <cellStyle name="Normal 4 2 9 2 2 2 2" xfId="47421" xr:uid="{00000000-0005-0000-0000-0000D3720000}"/>
    <cellStyle name="Normal 4 2 9 2 2 3" xfId="18921" xr:uid="{00000000-0005-0000-0000-0000D4720000}"/>
    <cellStyle name="Normal 4 2 9 2 2 4" xfId="38871" xr:uid="{00000000-0005-0000-0000-0000D5720000}"/>
    <cellStyle name="Normal 4 2 9 2 3" xfId="10369" xr:uid="{00000000-0005-0000-0000-0000D6720000}"/>
    <cellStyle name="Normal 4 2 9 2 3 2" xfId="30321" xr:uid="{00000000-0005-0000-0000-0000D7720000}"/>
    <cellStyle name="Normal 4 2 9 2 3 2 2" xfId="50271" xr:uid="{00000000-0005-0000-0000-0000D8720000}"/>
    <cellStyle name="Normal 4 2 9 2 3 3" xfId="21771" xr:uid="{00000000-0005-0000-0000-0000D9720000}"/>
    <cellStyle name="Normal 4 2 9 2 3 4" xfId="41721" xr:uid="{00000000-0005-0000-0000-0000DA720000}"/>
    <cellStyle name="Normal 4 2 9 2 4" xfId="16069" xr:uid="{00000000-0005-0000-0000-0000DB720000}"/>
    <cellStyle name="Normal 4 2 9 2 4 2" xfId="36021" xr:uid="{00000000-0005-0000-0000-0000DC720000}"/>
    <cellStyle name="Normal 4 2 9 2 5" xfId="24621" xr:uid="{00000000-0005-0000-0000-0000DD720000}"/>
    <cellStyle name="Normal 4 2 9 2 5 2" xfId="44571" xr:uid="{00000000-0005-0000-0000-0000DE720000}"/>
    <cellStyle name="Normal 4 2 9 2 6" xfId="13219" xr:uid="{00000000-0005-0000-0000-0000DF720000}"/>
    <cellStyle name="Normal 4 2 9 2 7" xfId="33171" xr:uid="{00000000-0005-0000-0000-0000E0720000}"/>
    <cellStyle name="Normal 4 2 9 3" xfId="7516" xr:uid="{00000000-0005-0000-0000-0000E1720000}"/>
    <cellStyle name="Normal 4 2 9 3 2" xfId="27470" xr:uid="{00000000-0005-0000-0000-0000E2720000}"/>
    <cellStyle name="Normal 4 2 9 3 2 2" xfId="47420" xr:uid="{00000000-0005-0000-0000-0000E3720000}"/>
    <cellStyle name="Normal 4 2 9 3 3" xfId="18920" xr:uid="{00000000-0005-0000-0000-0000E4720000}"/>
    <cellStyle name="Normal 4 2 9 3 4" xfId="38870" xr:uid="{00000000-0005-0000-0000-0000E5720000}"/>
    <cellStyle name="Normal 4 2 9 4" xfId="10368" xr:uid="{00000000-0005-0000-0000-0000E6720000}"/>
    <cellStyle name="Normal 4 2 9 4 2" xfId="30320" xr:uid="{00000000-0005-0000-0000-0000E7720000}"/>
    <cellStyle name="Normal 4 2 9 4 2 2" xfId="50270" xr:uid="{00000000-0005-0000-0000-0000E8720000}"/>
    <cellStyle name="Normal 4 2 9 4 3" xfId="21770" xr:uid="{00000000-0005-0000-0000-0000E9720000}"/>
    <cellStyle name="Normal 4 2 9 4 4" xfId="41720" xr:uid="{00000000-0005-0000-0000-0000EA720000}"/>
    <cellStyle name="Normal 4 2 9 5" xfId="16068" xr:uid="{00000000-0005-0000-0000-0000EB720000}"/>
    <cellStyle name="Normal 4 2 9 5 2" xfId="36020" xr:uid="{00000000-0005-0000-0000-0000EC720000}"/>
    <cellStyle name="Normal 4 2 9 6" xfId="24620" xr:uid="{00000000-0005-0000-0000-0000ED720000}"/>
    <cellStyle name="Normal 4 2 9 6 2" xfId="44570" xr:uid="{00000000-0005-0000-0000-0000EE720000}"/>
    <cellStyle name="Normal 4 2 9 7" xfId="13218" xr:uid="{00000000-0005-0000-0000-0000EF720000}"/>
    <cellStyle name="Normal 4 2 9 8" xfId="33170" xr:uid="{00000000-0005-0000-0000-0000F0720000}"/>
    <cellStyle name="Normal 4 20" xfId="3300" xr:uid="{00000000-0005-0000-0000-0000F1720000}"/>
    <cellStyle name="Normal 4 21" xfId="3301" xr:uid="{00000000-0005-0000-0000-0000F2720000}"/>
    <cellStyle name="Normal 4 21 2" xfId="7518" xr:uid="{00000000-0005-0000-0000-0000F3720000}"/>
    <cellStyle name="Normal 4 21 2 2" xfId="27472" xr:uid="{00000000-0005-0000-0000-0000F4720000}"/>
    <cellStyle name="Normal 4 21 2 2 2" xfId="47422" xr:uid="{00000000-0005-0000-0000-0000F5720000}"/>
    <cellStyle name="Normal 4 21 2 3" xfId="18922" xr:uid="{00000000-0005-0000-0000-0000F6720000}"/>
    <cellStyle name="Normal 4 21 2 4" xfId="38872" xr:uid="{00000000-0005-0000-0000-0000F7720000}"/>
    <cellStyle name="Normal 4 21 3" xfId="10370" xr:uid="{00000000-0005-0000-0000-0000F8720000}"/>
    <cellStyle name="Normal 4 21 3 2" xfId="30322" xr:uid="{00000000-0005-0000-0000-0000F9720000}"/>
    <cellStyle name="Normal 4 21 3 2 2" xfId="50272" xr:uid="{00000000-0005-0000-0000-0000FA720000}"/>
    <cellStyle name="Normal 4 21 3 3" xfId="21772" xr:uid="{00000000-0005-0000-0000-0000FB720000}"/>
    <cellStyle name="Normal 4 21 3 4" xfId="41722" xr:uid="{00000000-0005-0000-0000-0000FC720000}"/>
    <cellStyle name="Normal 4 21 4" xfId="16070" xr:uid="{00000000-0005-0000-0000-0000FD720000}"/>
    <cellStyle name="Normal 4 21 4 2" xfId="36022" xr:uid="{00000000-0005-0000-0000-0000FE720000}"/>
    <cellStyle name="Normal 4 21 5" xfId="24622" xr:uid="{00000000-0005-0000-0000-0000FF720000}"/>
    <cellStyle name="Normal 4 21 5 2" xfId="44572" xr:uid="{00000000-0005-0000-0000-000000730000}"/>
    <cellStyle name="Normal 4 21 6" xfId="13220" xr:uid="{00000000-0005-0000-0000-000001730000}"/>
    <cellStyle name="Normal 4 21 7" xfId="33172" xr:uid="{00000000-0005-0000-0000-000002730000}"/>
    <cellStyle name="Normal 4 3" xfId="3302" xr:uid="{00000000-0005-0000-0000-000003730000}"/>
    <cellStyle name="Normal 4 4" xfId="3303" xr:uid="{00000000-0005-0000-0000-000004730000}"/>
    <cellStyle name="Normal 4 4 10" xfId="3304" xr:uid="{00000000-0005-0000-0000-000005730000}"/>
    <cellStyle name="Normal 4 4 10 2" xfId="3305" xr:uid="{00000000-0005-0000-0000-000006730000}"/>
    <cellStyle name="Normal 4 4 10 2 2" xfId="7520" xr:uid="{00000000-0005-0000-0000-000007730000}"/>
    <cellStyle name="Normal 4 4 10 2 2 2" xfId="27474" xr:uid="{00000000-0005-0000-0000-000008730000}"/>
    <cellStyle name="Normal 4 4 10 2 2 2 2" xfId="47424" xr:uid="{00000000-0005-0000-0000-000009730000}"/>
    <cellStyle name="Normal 4 4 10 2 2 3" xfId="18924" xr:uid="{00000000-0005-0000-0000-00000A730000}"/>
    <cellStyle name="Normal 4 4 10 2 2 4" xfId="38874" xr:uid="{00000000-0005-0000-0000-00000B730000}"/>
    <cellStyle name="Normal 4 4 10 2 3" xfId="10372" xr:uid="{00000000-0005-0000-0000-00000C730000}"/>
    <cellStyle name="Normal 4 4 10 2 3 2" xfId="30324" xr:uid="{00000000-0005-0000-0000-00000D730000}"/>
    <cellStyle name="Normal 4 4 10 2 3 2 2" xfId="50274" xr:uid="{00000000-0005-0000-0000-00000E730000}"/>
    <cellStyle name="Normal 4 4 10 2 3 3" xfId="21774" xr:uid="{00000000-0005-0000-0000-00000F730000}"/>
    <cellStyle name="Normal 4 4 10 2 3 4" xfId="41724" xr:uid="{00000000-0005-0000-0000-000010730000}"/>
    <cellStyle name="Normal 4 4 10 2 4" xfId="16072" xr:uid="{00000000-0005-0000-0000-000011730000}"/>
    <cellStyle name="Normal 4 4 10 2 4 2" xfId="36024" xr:uid="{00000000-0005-0000-0000-000012730000}"/>
    <cellStyle name="Normal 4 4 10 2 5" xfId="24624" xr:uid="{00000000-0005-0000-0000-000013730000}"/>
    <cellStyle name="Normal 4 4 10 2 5 2" xfId="44574" xr:uid="{00000000-0005-0000-0000-000014730000}"/>
    <cellStyle name="Normal 4 4 10 2 6" xfId="13222" xr:uid="{00000000-0005-0000-0000-000015730000}"/>
    <cellStyle name="Normal 4 4 10 2 7" xfId="33174" xr:uid="{00000000-0005-0000-0000-000016730000}"/>
    <cellStyle name="Normal 4 4 10 3" xfId="7519" xr:uid="{00000000-0005-0000-0000-000017730000}"/>
    <cellStyle name="Normal 4 4 10 3 2" xfId="27473" xr:uid="{00000000-0005-0000-0000-000018730000}"/>
    <cellStyle name="Normal 4 4 10 3 2 2" xfId="47423" xr:uid="{00000000-0005-0000-0000-000019730000}"/>
    <cellStyle name="Normal 4 4 10 3 3" xfId="18923" xr:uid="{00000000-0005-0000-0000-00001A730000}"/>
    <cellStyle name="Normal 4 4 10 3 4" xfId="38873" xr:uid="{00000000-0005-0000-0000-00001B730000}"/>
    <cellStyle name="Normal 4 4 10 4" xfId="10371" xr:uid="{00000000-0005-0000-0000-00001C730000}"/>
    <cellStyle name="Normal 4 4 10 4 2" xfId="30323" xr:uid="{00000000-0005-0000-0000-00001D730000}"/>
    <cellStyle name="Normal 4 4 10 4 2 2" xfId="50273" xr:uid="{00000000-0005-0000-0000-00001E730000}"/>
    <cellStyle name="Normal 4 4 10 4 3" xfId="21773" xr:uid="{00000000-0005-0000-0000-00001F730000}"/>
    <cellStyle name="Normal 4 4 10 4 4" xfId="41723" xr:uid="{00000000-0005-0000-0000-000020730000}"/>
    <cellStyle name="Normal 4 4 10 5" xfId="16071" xr:uid="{00000000-0005-0000-0000-000021730000}"/>
    <cellStyle name="Normal 4 4 10 5 2" xfId="36023" xr:uid="{00000000-0005-0000-0000-000022730000}"/>
    <cellStyle name="Normal 4 4 10 6" xfId="24623" xr:uid="{00000000-0005-0000-0000-000023730000}"/>
    <cellStyle name="Normal 4 4 10 6 2" xfId="44573" xr:uid="{00000000-0005-0000-0000-000024730000}"/>
    <cellStyle name="Normal 4 4 10 7" xfId="13221" xr:uid="{00000000-0005-0000-0000-000025730000}"/>
    <cellStyle name="Normal 4 4 10 8" xfId="33173" xr:uid="{00000000-0005-0000-0000-000026730000}"/>
    <cellStyle name="Normal 4 4 11" xfId="3306" xr:uid="{00000000-0005-0000-0000-000027730000}"/>
    <cellStyle name="Normal 4 4 11 2" xfId="3307" xr:uid="{00000000-0005-0000-0000-000028730000}"/>
    <cellStyle name="Normal 4 4 11 2 2" xfId="7522" xr:uid="{00000000-0005-0000-0000-000029730000}"/>
    <cellStyle name="Normal 4 4 11 2 2 2" xfId="27476" xr:uid="{00000000-0005-0000-0000-00002A730000}"/>
    <cellStyle name="Normal 4 4 11 2 2 2 2" xfId="47426" xr:uid="{00000000-0005-0000-0000-00002B730000}"/>
    <cellStyle name="Normal 4 4 11 2 2 3" xfId="18926" xr:uid="{00000000-0005-0000-0000-00002C730000}"/>
    <cellStyle name="Normal 4 4 11 2 2 4" xfId="38876" xr:uid="{00000000-0005-0000-0000-00002D730000}"/>
    <cellStyle name="Normal 4 4 11 2 3" xfId="10374" xr:uid="{00000000-0005-0000-0000-00002E730000}"/>
    <cellStyle name="Normal 4 4 11 2 3 2" xfId="30326" xr:uid="{00000000-0005-0000-0000-00002F730000}"/>
    <cellStyle name="Normal 4 4 11 2 3 2 2" xfId="50276" xr:uid="{00000000-0005-0000-0000-000030730000}"/>
    <cellStyle name="Normal 4 4 11 2 3 3" xfId="21776" xr:uid="{00000000-0005-0000-0000-000031730000}"/>
    <cellStyle name="Normal 4 4 11 2 3 4" xfId="41726" xr:uid="{00000000-0005-0000-0000-000032730000}"/>
    <cellStyle name="Normal 4 4 11 2 4" xfId="16074" xr:uid="{00000000-0005-0000-0000-000033730000}"/>
    <cellStyle name="Normal 4 4 11 2 4 2" xfId="36026" xr:uid="{00000000-0005-0000-0000-000034730000}"/>
    <cellStyle name="Normal 4 4 11 2 5" xfId="24626" xr:uid="{00000000-0005-0000-0000-000035730000}"/>
    <cellStyle name="Normal 4 4 11 2 5 2" xfId="44576" xr:uid="{00000000-0005-0000-0000-000036730000}"/>
    <cellStyle name="Normal 4 4 11 2 6" xfId="13224" xr:uid="{00000000-0005-0000-0000-000037730000}"/>
    <cellStyle name="Normal 4 4 11 2 7" xfId="33176" xr:uid="{00000000-0005-0000-0000-000038730000}"/>
    <cellStyle name="Normal 4 4 11 3" xfId="7521" xr:uid="{00000000-0005-0000-0000-000039730000}"/>
    <cellStyle name="Normal 4 4 11 3 2" xfId="27475" xr:uid="{00000000-0005-0000-0000-00003A730000}"/>
    <cellStyle name="Normal 4 4 11 3 2 2" xfId="47425" xr:uid="{00000000-0005-0000-0000-00003B730000}"/>
    <cellStyle name="Normal 4 4 11 3 3" xfId="18925" xr:uid="{00000000-0005-0000-0000-00003C730000}"/>
    <cellStyle name="Normal 4 4 11 3 4" xfId="38875" xr:uid="{00000000-0005-0000-0000-00003D730000}"/>
    <cellStyle name="Normal 4 4 11 4" xfId="10373" xr:uid="{00000000-0005-0000-0000-00003E730000}"/>
    <cellStyle name="Normal 4 4 11 4 2" xfId="30325" xr:uid="{00000000-0005-0000-0000-00003F730000}"/>
    <cellStyle name="Normal 4 4 11 4 2 2" xfId="50275" xr:uid="{00000000-0005-0000-0000-000040730000}"/>
    <cellStyle name="Normal 4 4 11 4 3" xfId="21775" xr:uid="{00000000-0005-0000-0000-000041730000}"/>
    <cellStyle name="Normal 4 4 11 4 4" xfId="41725" xr:uid="{00000000-0005-0000-0000-000042730000}"/>
    <cellStyle name="Normal 4 4 11 5" xfId="16073" xr:uid="{00000000-0005-0000-0000-000043730000}"/>
    <cellStyle name="Normal 4 4 11 5 2" xfId="36025" xr:uid="{00000000-0005-0000-0000-000044730000}"/>
    <cellStyle name="Normal 4 4 11 6" xfId="24625" xr:uid="{00000000-0005-0000-0000-000045730000}"/>
    <cellStyle name="Normal 4 4 11 6 2" xfId="44575" xr:uid="{00000000-0005-0000-0000-000046730000}"/>
    <cellStyle name="Normal 4 4 11 7" xfId="13223" xr:uid="{00000000-0005-0000-0000-000047730000}"/>
    <cellStyle name="Normal 4 4 11 8" xfId="33175" xr:uid="{00000000-0005-0000-0000-000048730000}"/>
    <cellStyle name="Normal 4 4 12" xfId="3308" xr:uid="{00000000-0005-0000-0000-000049730000}"/>
    <cellStyle name="Normal 4 4 13" xfId="3309" xr:uid="{00000000-0005-0000-0000-00004A730000}"/>
    <cellStyle name="Normal 4 4 13 2" xfId="7523" xr:uid="{00000000-0005-0000-0000-00004B730000}"/>
    <cellStyle name="Normal 4 4 13 2 2" xfId="27477" xr:uid="{00000000-0005-0000-0000-00004C730000}"/>
    <cellStyle name="Normal 4 4 13 2 2 2" xfId="47427" xr:uid="{00000000-0005-0000-0000-00004D730000}"/>
    <cellStyle name="Normal 4 4 13 2 3" xfId="18927" xr:uid="{00000000-0005-0000-0000-00004E730000}"/>
    <cellStyle name="Normal 4 4 13 2 4" xfId="38877" xr:uid="{00000000-0005-0000-0000-00004F730000}"/>
    <cellStyle name="Normal 4 4 13 3" xfId="10375" xr:uid="{00000000-0005-0000-0000-000050730000}"/>
    <cellStyle name="Normal 4 4 13 3 2" xfId="30327" xr:uid="{00000000-0005-0000-0000-000051730000}"/>
    <cellStyle name="Normal 4 4 13 3 2 2" xfId="50277" xr:uid="{00000000-0005-0000-0000-000052730000}"/>
    <cellStyle name="Normal 4 4 13 3 3" xfId="21777" xr:uid="{00000000-0005-0000-0000-000053730000}"/>
    <cellStyle name="Normal 4 4 13 3 4" xfId="41727" xr:uid="{00000000-0005-0000-0000-000054730000}"/>
    <cellStyle name="Normal 4 4 13 4" xfId="16075" xr:uid="{00000000-0005-0000-0000-000055730000}"/>
    <cellStyle name="Normal 4 4 13 4 2" xfId="36027" xr:uid="{00000000-0005-0000-0000-000056730000}"/>
    <cellStyle name="Normal 4 4 13 5" xfId="24627" xr:uid="{00000000-0005-0000-0000-000057730000}"/>
    <cellStyle name="Normal 4 4 13 5 2" xfId="44577" xr:uid="{00000000-0005-0000-0000-000058730000}"/>
    <cellStyle name="Normal 4 4 13 6" xfId="13225" xr:uid="{00000000-0005-0000-0000-000059730000}"/>
    <cellStyle name="Normal 4 4 13 7" xfId="33177" xr:uid="{00000000-0005-0000-0000-00005A730000}"/>
    <cellStyle name="Normal 4 4 2" xfId="3310" xr:uid="{00000000-0005-0000-0000-00005B730000}"/>
    <cellStyle name="Normal 4 4 2 10" xfId="13226" xr:uid="{00000000-0005-0000-0000-00005C730000}"/>
    <cellStyle name="Normal 4 4 2 11" xfId="33178" xr:uid="{00000000-0005-0000-0000-00005D730000}"/>
    <cellStyle name="Normal 4 4 2 2" xfId="3311" xr:uid="{00000000-0005-0000-0000-00005E730000}"/>
    <cellStyle name="Normal 4 4 2 2 10" xfId="33179" xr:uid="{00000000-0005-0000-0000-00005F730000}"/>
    <cellStyle name="Normal 4 4 2 2 2" xfId="3312" xr:uid="{00000000-0005-0000-0000-000060730000}"/>
    <cellStyle name="Normal 4 4 2 2 2 2" xfId="3313" xr:uid="{00000000-0005-0000-0000-000061730000}"/>
    <cellStyle name="Normal 4 4 2 2 2 2 2" xfId="7527" xr:uid="{00000000-0005-0000-0000-000062730000}"/>
    <cellStyle name="Normal 4 4 2 2 2 2 2 2" xfId="27481" xr:uid="{00000000-0005-0000-0000-000063730000}"/>
    <cellStyle name="Normal 4 4 2 2 2 2 2 2 2" xfId="47431" xr:uid="{00000000-0005-0000-0000-000064730000}"/>
    <cellStyle name="Normal 4 4 2 2 2 2 2 3" xfId="18931" xr:uid="{00000000-0005-0000-0000-000065730000}"/>
    <cellStyle name="Normal 4 4 2 2 2 2 2 4" xfId="38881" xr:uid="{00000000-0005-0000-0000-000066730000}"/>
    <cellStyle name="Normal 4 4 2 2 2 2 3" xfId="10379" xr:uid="{00000000-0005-0000-0000-000067730000}"/>
    <cellStyle name="Normal 4 4 2 2 2 2 3 2" xfId="30331" xr:uid="{00000000-0005-0000-0000-000068730000}"/>
    <cellStyle name="Normal 4 4 2 2 2 2 3 2 2" xfId="50281" xr:uid="{00000000-0005-0000-0000-000069730000}"/>
    <cellStyle name="Normal 4 4 2 2 2 2 3 3" xfId="21781" xr:uid="{00000000-0005-0000-0000-00006A730000}"/>
    <cellStyle name="Normal 4 4 2 2 2 2 3 4" xfId="41731" xr:uid="{00000000-0005-0000-0000-00006B730000}"/>
    <cellStyle name="Normal 4 4 2 2 2 2 4" xfId="16079" xr:uid="{00000000-0005-0000-0000-00006C730000}"/>
    <cellStyle name="Normal 4 4 2 2 2 2 4 2" xfId="36031" xr:uid="{00000000-0005-0000-0000-00006D730000}"/>
    <cellStyle name="Normal 4 4 2 2 2 2 5" xfId="24631" xr:uid="{00000000-0005-0000-0000-00006E730000}"/>
    <cellStyle name="Normal 4 4 2 2 2 2 5 2" xfId="44581" xr:uid="{00000000-0005-0000-0000-00006F730000}"/>
    <cellStyle name="Normal 4 4 2 2 2 2 6" xfId="13229" xr:uid="{00000000-0005-0000-0000-000070730000}"/>
    <cellStyle name="Normal 4 4 2 2 2 2 7" xfId="33181" xr:uid="{00000000-0005-0000-0000-000071730000}"/>
    <cellStyle name="Normal 4 4 2 2 2 3" xfId="7526" xr:uid="{00000000-0005-0000-0000-000072730000}"/>
    <cellStyle name="Normal 4 4 2 2 2 3 2" xfId="27480" xr:uid="{00000000-0005-0000-0000-000073730000}"/>
    <cellStyle name="Normal 4 4 2 2 2 3 2 2" xfId="47430" xr:uid="{00000000-0005-0000-0000-000074730000}"/>
    <cellStyle name="Normal 4 4 2 2 2 3 3" xfId="18930" xr:uid="{00000000-0005-0000-0000-000075730000}"/>
    <cellStyle name="Normal 4 4 2 2 2 3 4" xfId="38880" xr:uid="{00000000-0005-0000-0000-000076730000}"/>
    <cellStyle name="Normal 4 4 2 2 2 4" xfId="10378" xr:uid="{00000000-0005-0000-0000-000077730000}"/>
    <cellStyle name="Normal 4 4 2 2 2 4 2" xfId="30330" xr:uid="{00000000-0005-0000-0000-000078730000}"/>
    <cellStyle name="Normal 4 4 2 2 2 4 2 2" xfId="50280" xr:uid="{00000000-0005-0000-0000-000079730000}"/>
    <cellStyle name="Normal 4 4 2 2 2 4 3" xfId="21780" xr:uid="{00000000-0005-0000-0000-00007A730000}"/>
    <cellStyle name="Normal 4 4 2 2 2 4 4" xfId="41730" xr:uid="{00000000-0005-0000-0000-00007B730000}"/>
    <cellStyle name="Normal 4 4 2 2 2 5" xfId="16078" xr:uid="{00000000-0005-0000-0000-00007C730000}"/>
    <cellStyle name="Normal 4 4 2 2 2 5 2" xfId="36030" xr:uid="{00000000-0005-0000-0000-00007D730000}"/>
    <cellStyle name="Normal 4 4 2 2 2 6" xfId="24630" xr:uid="{00000000-0005-0000-0000-00007E730000}"/>
    <cellStyle name="Normal 4 4 2 2 2 6 2" xfId="44580" xr:uid="{00000000-0005-0000-0000-00007F730000}"/>
    <cellStyle name="Normal 4 4 2 2 2 7" xfId="13228" xr:uid="{00000000-0005-0000-0000-000080730000}"/>
    <cellStyle name="Normal 4 4 2 2 2 8" xfId="33180" xr:uid="{00000000-0005-0000-0000-000081730000}"/>
    <cellStyle name="Normal 4 4 2 2 3" xfId="3314" xr:uid="{00000000-0005-0000-0000-000082730000}"/>
    <cellStyle name="Normal 4 4 2 2 3 2" xfId="3315" xr:uid="{00000000-0005-0000-0000-000083730000}"/>
    <cellStyle name="Normal 4 4 2 2 3 2 2" xfId="7529" xr:uid="{00000000-0005-0000-0000-000084730000}"/>
    <cellStyle name="Normal 4 4 2 2 3 2 2 2" xfId="27483" xr:uid="{00000000-0005-0000-0000-000085730000}"/>
    <cellStyle name="Normal 4 4 2 2 3 2 2 2 2" xfId="47433" xr:uid="{00000000-0005-0000-0000-000086730000}"/>
    <cellStyle name="Normal 4 4 2 2 3 2 2 3" xfId="18933" xr:uid="{00000000-0005-0000-0000-000087730000}"/>
    <cellStyle name="Normal 4 4 2 2 3 2 2 4" xfId="38883" xr:uid="{00000000-0005-0000-0000-000088730000}"/>
    <cellStyle name="Normal 4 4 2 2 3 2 3" xfId="10381" xr:uid="{00000000-0005-0000-0000-000089730000}"/>
    <cellStyle name="Normal 4 4 2 2 3 2 3 2" xfId="30333" xr:uid="{00000000-0005-0000-0000-00008A730000}"/>
    <cellStyle name="Normal 4 4 2 2 3 2 3 2 2" xfId="50283" xr:uid="{00000000-0005-0000-0000-00008B730000}"/>
    <cellStyle name="Normal 4 4 2 2 3 2 3 3" xfId="21783" xr:uid="{00000000-0005-0000-0000-00008C730000}"/>
    <cellStyle name="Normal 4 4 2 2 3 2 3 4" xfId="41733" xr:uid="{00000000-0005-0000-0000-00008D730000}"/>
    <cellStyle name="Normal 4 4 2 2 3 2 4" xfId="16081" xr:uid="{00000000-0005-0000-0000-00008E730000}"/>
    <cellStyle name="Normal 4 4 2 2 3 2 4 2" xfId="36033" xr:uid="{00000000-0005-0000-0000-00008F730000}"/>
    <cellStyle name="Normal 4 4 2 2 3 2 5" xfId="24633" xr:uid="{00000000-0005-0000-0000-000090730000}"/>
    <cellStyle name="Normal 4 4 2 2 3 2 5 2" xfId="44583" xr:uid="{00000000-0005-0000-0000-000091730000}"/>
    <cellStyle name="Normal 4 4 2 2 3 2 6" xfId="13231" xr:uid="{00000000-0005-0000-0000-000092730000}"/>
    <cellStyle name="Normal 4 4 2 2 3 2 7" xfId="33183" xr:uid="{00000000-0005-0000-0000-000093730000}"/>
    <cellStyle name="Normal 4 4 2 2 3 3" xfId="7528" xr:uid="{00000000-0005-0000-0000-000094730000}"/>
    <cellStyle name="Normal 4 4 2 2 3 3 2" xfId="27482" xr:uid="{00000000-0005-0000-0000-000095730000}"/>
    <cellStyle name="Normal 4 4 2 2 3 3 2 2" xfId="47432" xr:uid="{00000000-0005-0000-0000-000096730000}"/>
    <cellStyle name="Normal 4 4 2 2 3 3 3" xfId="18932" xr:uid="{00000000-0005-0000-0000-000097730000}"/>
    <cellStyle name="Normal 4 4 2 2 3 3 4" xfId="38882" xr:uid="{00000000-0005-0000-0000-000098730000}"/>
    <cellStyle name="Normal 4 4 2 2 3 4" xfId="10380" xr:uid="{00000000-0005-0000-0000-000099730000}"/>
    <cellStyle name="Normal 4 4 2 2 3 4 2" xfId="30332" xr:uid="{00000000-0005-0000-0000-00009A730000}"/>
    <cellStyle name="Normal 4 4 2 2 3 4 2 2" xfId="50282" xr:uid="{00000000-0005-0000-0000-00009B730000}"/>
    <cellStyle name="Normal 4 4 2 2 3 4 3" xfId="21782" xr:uid="{00000000-0005-0000-0000-00009C730000}"/>
    <cellStyle name="Normal 4 4 2 2 3 4 4" xfId="41732" xr:uid="{00000000-0005-0000-0000-00009D730000}"/>
    <cellStyle name="Normal 4 4 2 2 3 5" xfId="16080" xr:uid="{00000000-0005-0000-0000-00009E730000}"/>
    <cellStyle name="Normal 4 4 2 2 3 5 2" xfId="36032" xr:uid="{00000000-0005-0000-0000-00009F730000}"/>
    <cellStyle name="Normal 4 4 2 2 3 6" xfId="24632" xr:uid="{00000000-0005-0000-0000-0000A0730000}"/>
    <cellStyle name="Normal 4 4 2 2 3 6 2" xfId="44582" xr:uid="{00000000-0005-0000-0000-0000A1730000}"/>
    <cellStyle name="Normal 4 4 2 2 3 7" xfId="13230" xr:uid="{00000000-0005-0000-0000-0000A2730000}"/>
    <cellStyle name="Normal 4 4 2 2 3 8" xfId="33182" xr:uid="{00000000-0005-0000-0000-0000A3730000}"/>
    <cellStyle name="Normal 4 4 2 2 4" xfId="3316" xr:uid="{00000000-0005-0000-0000-0000A4730000}"/>
    <cellStyle name="Normal 4 4 2 2 4 2" xfId="7530" xr:uid="{00000000-0005-0000-0000-0000A5730000}"/>
    <cellStyle name="Normal 4 4 2 2 4 2 2" xfId="27484" xr:uid="{00000000-0005-0000-0000-0000A6730000}"/>
    <cellStyle name="Normal 4 4 2 2 4 2 2 2" xfId="47434" xr:uid="{00000000-0005-0000-0000-0000A7730000}"/>
    <cellStyle name="Normal 4 4 2 2 4 2 3" xfId="18934" xr:uid="{00000000-0005-0000-0000-0000A8730000}"/>
    <cellStyle name="Normal 4 4 2 2 4 2 4" xfId="38884" xr:uid="{00000000-0005-0000-0000-0000A9730000}"/>
    <cellStyle name="Normal 4 4 2 2 4 3" xfId="10382" xr:uid="{00000000-0005-0000-0000-0000AA730000}"/>
    <cellStyle name="Normal 4 4 2 2 4 3 2" xfId="30334" xr:uid="{00000000-0005-0000-0000-0000AB730000}"/>
    <cellStyle name="Normal 4 4 2 2 4 3 2 2" xfId="50284" xr:uid="{00000000-0005-0000-0000-0000AC730000}"/>
    <cellStyle name="Normal 4 4 2 2 4 3 3" xfId="21784" xr:uid="{00000000-0005-0000-0000-0000AD730000}"/>
    <cellStyle name="Normal 4 4 2 2 4 3 4" xfId="41734" xr:uid="{00000000-0005-0000-0000-0000AE730000}"/>
    <cellStyle name="Normal 4 4 2 2 4 4" xfId="16082" xr:uid="{00000000-0005-0000-0000-0000AF730000}"/>
    <cellStyle name="Normal 4 4 2 2 4 4 2" xfId="36034" xr:uid="{00000000-0005-0000-0000-0000B0730000}"/>
    <cellStyle name="Normal 4 4 2 2 4 5" xfId="24634" xr:uid="{00000000-0005-0000-0000-0000B1730000}"/>
    <cellStyle name="Normal 4 4 2 2 4 5 2" xfId="44584" xr:uid="{00000000-0005-0000-0000-0000B2730000}"/>
    <cellStyle name="Normal 4 4 2 2 4 6" xfId="13232" xr:uid="{00000000-0005-0000-0000-0000B3730000}"/>
    <cellStyle name="Normal 4 4 2 2 4 7" xfId="33184" xr:uid="{00000000-0005-0000-0000-0000B4730000}"/>
    <cellStyle name="Normal 4 4 2 2 5" xfId="7525" xr:uid="{00000000-0005-0000-0000-0000B5730000}"/>
    <cellStyle name="Normal 4 4 2 2 5 2" xfId="27479" xr:uid="{00000000-0005-0000-0000-0000B6730000}"/>
    <cellStyle name="Normal 4 4 2 2 5 2 2" xfId="47429" xr:uid="{00000000-0005-0000-0000-0000B7730000}"/>
    <cellStyle name="Normal 4 4 2 2 5 3" xfId="18929" xr:uid="{00000000-0005-0000-0000-0000B8730000}"/>
    <cellStyle name="Normal 4 4 2 2 5 4" xfId="38879" xr:uid="{00000000-0005-0000-0000-0000B9730000}"/>
    <cellStyle name="Normal 4 4 2 2 6" xfId="10377" xr:uid="{00000000-0005-0000-0000-0000BA730000}"/>
    <cellStyle name="Normal 4 4 2 2 6 2" xfId="30329" xr:uid="{00000000-0005-0000-0000-0000BB730000}"/>
    <cellStyle name="Normal 4 4 2 2 6 2 2" xfId="50279" xr:uid="{00000000-0005-0000-0000-0000BC730000}"/>
    <cellStyle name="Normal 4 4 2 2 6 3" xfId="21779" xr:uid="{00000000-0005-0000-0000-0000BD730000}"/>
    <cellStyle name="Normal 4 4 2 2 6 4" xfId="41729" xr:uid="{00000000-0005-0000-0000-0000BE730000}"/>
    <cellStyle name="Normal 4 4 2 2 7" xfId="16077" xr:uid="{00000000-0005-0000-0000-0000BF730000}"/>
    <cellStyle name="Normal 4 4 2 2 7 2" xfId="36029" xr:uid="{00000000-0005-0000-0000-0000C0730000}"/>
    <cellStyle name="Normal 4 4 2 2 8" xfId="24629" xr:uid="{00000000-0005-0000-0000-0000C1730000}"/>
    <cellStyle name="Normal 4 4 2 2 8 2" xfId="44579" xr:uid="{00000000-0005-0000-0000-0000C2730000}"/>
    <cellStyle name="Normal 4 4 2 2 9" xfId="13227" xr:uid="{00000000-0005-0000-0000-0000C3730000}"/>
    <cellStyle name="Normal 4 4 2 3" xfId="3317" xr:uid="{00000000-0005-0000-0000-0000C4730000}"/>
    <cellStyle name="Normal 4 4 2 3 2" xfId="3318" xr:uid="{00000000-0005-0000-0000-0000C5730000}"/>
    <cellStyle name="Normal 4 4 2 3 2 2" xfId="7532" xr:uid="{00000000-0005-0000-0000-0000C6730000}"/>
    <cellStyle name="Normal 4 4 2 3 2 2 2" xfId="27486" xr:uid="{00000000-0005-0000-0000-0000C7730000}"/>
    <cellStyle name="Normal 4 4 2 3 2 2 2 2" xfId="47436" xr:uid="{00000000-0005-0000-0000-0000C8730000}"/>
    <cellStyle name="Normal 4 4 2 3 2 2 3" xfId="18936" xr:uid="{00000000-0005-0000-0000-0000C9730000}"/>
    <cellStyle name="Normal 4 4 2 3 2 2 4" xfId="38886" xr:uid="{00000000-0005-0000-0000-0000CA730000}"/>
    <cellStyle name="Normal 4 4 2 3 2 3" xfId="10384" xr:uid="{00000000-0005-0000-0000-0000CB730000}"/>
    <cellStyle name="Normal 4 4 2 3 2 3 2" xfId="30336" xr:uid="{00000000-0005-0000-0000-0000CC730000}"/>
    <cellStyle name="Normal 4 4 2 3 2 3 2 2" xfId="50286" xr:uid="{00000000-0005-0000-0000-0000CD730000}"/>
    <cellStyle name="Normal 4 4 2 3 2 3 3" xfId="21786" xr:uid="{00000000-0005-0000-0000-0000CE730000}"/>
    <cellStyle name="Normal 4 4 2 3 2 3 4" xfId="41736" xr:uid="{00000000-0005-0000-0000-0000CF730000}"/>
    <cellStyle name="Normal 4 4 2 3 2 4" xfId="16084" xr:uid="{00000000-0005-0000-0000-0000D0730000}"/>
    <cellStyle name="Normal 4 4 2 3 2 4 2" xfId="36036" xr:uid="{00000000-0005-0000-0000-0000D1730000}"/>
    <cellStyle name="Normal 4 4 2 3 2 5" xfId="24636" xr:uid="{00000000-0005-0000-0000-0000D2730000}"/>
    <cellStyle name="Normal 4 4 2 3 2 5 2" xfId="44586" xr:uid="{00000000-0005-0000-0000-0000D3730000}"/>
    <cellStyle name="Normal 4 4 2 3 2 6" xfId="13234" xr:uid="{00000000-0005-0000-0000-0000D4730000}"/>
    <cellStyle name="Normal 4 4 2 3 2 7" xfId="33186" xr:uid="{00000000-0005-0000-0000-0000D5730000}"/>
    <cellStyle name="Normal 4 4 2 3 3" xfId="7531" xr:uid="{00000000-0005-0000-0000-0000D6730000}"/>
    <cellStyle name="Normal 4 4 2 3 3 2" xfId="27485" xr:uid="{00000000-0005-0000-0000-0000D7730000}"/>
    <cellStyle name="Normal 4 4 2 3 3 2 2" xfId="47435" xr:uid="{00000000-0005-0000-0000-0000D8730000}"/>
    <cellStyle name="Normal 4 4 2 3 3 3" xfId="18935" xr:uid="{00000000-0005-0000-0000-0000D9730000}"/>
    <cellStyle name="Normal 4 4 2 3 3 4" xfId="38885" xr:uid="{00000000-0005-0000-0000-0000DA730000}"/>
    <cellStyle name="Normal 4 4 2 3 4" xfId="10383" xr:uid="{00000000-0005-0000-0000-0000DB730000}"/>
    <cellStyle name="Normal 4 4 2 3 4 2" xfId="30335" xr:uid="{00000000-0005-0000-0000-0000DC730000}"/>
    <cellStyle name="Normal 4 4 2 3 4 2 2" xfId="50285" xr:uid="{00000000-0005-0000-0000-0000DD730000}"/>
    <cellStyle name="Normal 4 4 2 3 4 3" xfId="21785" xr:uid="{00000000-0005-0000-0000-0000DE730000}"/>
    <cellStyle name="Normal 4 4 2 3 4 4" xfId="41735" xr:uid="{00000000-0005-0000-0000-0000DF730000}"/>
    <cellStyle name="Normal 4 4 2 3 5" xfId="16083" xr:uid="{00000000-0005-0000-0000-0000E0730000}"/>
    <cellStyle name="Normal 4 4 2 3 5 2" xfId="36035" xr:uid="{00000000-0005-0000-0000-0000E1730000}"/>
    <cellStyle name="Normal 4 4 2 3 6" xfId="24635" xr:uid="{00000000-0005-0000-0000-0000E2730000}"/>
    <cellStyle name="Normal 4 4 2 3 6 2" xfId="44585" xr:uid="{00000000-0005-0000-0000-0000E3730000}"/>
    <cellStyle name="Normal 4 4 2 3 7" xfId="13233" xr:uid="{00000000-0005-0000-0000-0000E4730000}"/>
    <cellStyle name="Normal 4 4 2 3 8" xfId="33185" xr:uid="{00000000-0005-0000-0000-0000E5730000}"/>
    <cellStyle name="Normal 4 4 2 4" xfId="3319" xr:uid="{00000000-0005-0000-0000-0000E6730000}"/>
    <cellStyle name="Normal 4 4 2 4 2" xfId="3320" xr:uid="{00000000-0005-0000-0000-0000E7730000}"/>
    <cellStyle name="Normal 4 4 2 4 2 2" xfId="7534" xr:uid="{00000000-0005-0000-0000-0000E8730000}"/>
    <cellStyle name="Normal 4 4 2 4 2 2 2" xfId="27488" xr:uid="{00000000-0005-0000-0000-0000E9730000}"/>
    <cellStyle name="Normal 4 4 2 4 2 2 2 2" xfId="47438" xr:uid="{00000000-0005-0000-0000-0000EA730000}"/>
    <cellStyle name="Normal 4 4 2 4 2 2 3" xfId="18938" xr:uid="{00000000-0005-0000-0000-0000EB730000}"/>
    <cellStyle name="Normal 4 4 2 4 2 2 4" xfId="38888" xr:uid="{00000000-0005-0000-0000-0000EC730000}"/>
    <cellStyle name="Normal 4 4 2 4 2 3" xfId="10386" xr:uid="{00000000-0005-0000-0000-0000ED730000}"/>
    <cellStyle name="Normal 4 4 2 4 2 3 2" xfId="30338" xr:uid="{00000000-0005-0000-0000-0000EE730000}"/>
    <cellStyle name="Normal 4 4 2 4 2 3 2 2" xfId="50288" xr:uid="{00000000-0005-0000-0000-0000EF730000}"/>
    <cellStyle name="Normal 4 4 2 4 2 3 3" xfId="21788" xr:uid="{00000000-0005-0000-0000-0000F0730000}"/>
    <cellStyle name="Normal 4 4 2 4 2 3 4" xfId="41738" xr:uid="{00000000-0005-0000-0000-0000F1730000}"/>
    <cellStyle name="Normal 4 4 2 4 2 4" xfId="16086" xr:uid="{00000000-0005-0000-0000-0000F2730000}"/>
    <cellStyle name="Normal 4 4 2 4 2 4 2" xfId="36038" xr:uid="{00000000-0005-0000-0000-0000F3730000}"/>
    <cellStyle name="Normal 4 4 2 4 2 5" xfId="24638" xr:uid="{00000000-0005-0000-0000-0000F4730000}"/>
    <cellStyle name="Normal 4 4 2 4 2 5 2" xfId="44588" xr:uid="{00000000-0005-0000-0000-0000F5730000}"/>
    <cellStyle name="Normal 4 4 2 4 2 6" xfId="13236" xr:uid="{00000000-0005-0000-0000-0000F6730000}"/>
    <cellStyle name="Normal 4 4 2 4 2 7" xfId="33188" xr:uid="{00000000-0005-0000-0000-0000F7730000}"/>
    <cellStyle name="Normal 4 4 2 4 3" xfId="7533" xr:uid="{00000000-0005-0000-0000-0000F8730000}"/>
    <cellStyle name="Normal 4 4 2 4 3 2" xfId="27487" xr:uid="{00000000-0005-0000-0000-0000F9730000}"/>
    <cellStyle name="Normal 4 4 2 4 3 2 2" xfId="47437" xr:uid="{00000000-0005-0000-0000-0000FA730000}"/>
    <cellStyle name="Normal 4 4 2 4 3 3" xfId="18937" xr:uid="{00000000-0005-0000-0000-0000FB730000}"/>
    <cellStyle name="Normal 4 4 2 4 3 4" xfId="38887" xr:uid="{00000000-0005-0000-0000-0000FC730000}"/>
    <cellStyle name="Normal 4 4 2 4 4" xfId="10385" xr:uid="{00000000-0005-0000-0000-0000FD730000}"/>
    <cellStyle name="Normal 4 4 2 4 4 2" xfId="30337" xr:uid="{00000000-0005-0000-0000-0000FE730000}"/>
    <cellStyle name="Normal 4 4 2 4 4 2 2" xfId="50287" xr:uid="{00000000-0005-0000-0000-0000FF730000}"/>
    <cellStyle name="Normal 4 4 2 4 4 3" xfId="21787" xr:uid="{00000000-0005-0000-0000-000000740000}"/>
    <cellStyle name="Normal 4 4 2 4 4 4" xfId="41737" xr:uid="{00000000-0005-0000-0000-000001740000}"/>
    <cellStyle name="Normal 4 4 2 4 5" xfId="16085" xr:uid="{00000000-0005-0000-0000-000002740000}"/>
    <cellStyle name="Normal 4 4 2 4 5 2" xfId="36037" xr:uid="{00000000-0005-0000-0000-000003740000}"/>
    <cellStyle name="Normal 4 4 2 4 6" xfId="24637" xr:uid="{00000000-0005-0000-0000-000004740000}"/>
    <cellStyle name="Normal 4 4 2 4 6 2" xfId="44587" xr:uid="{00000000-0005-0000-0000-000005740000}"/>
    <cellStyle name="Normal 4 4 2 4 7" xfId="13235" xr:uid="{00000000-0005-0000-0000-000006740000}"/>
    <cellStyle name="Normal 4 4 2 4 8" xfId="33187" xr:uid="{00000000-0005-0000-0000-000007740000}"/>
    <cellStyle name="Normal 4 4 2 5" xfId="3321" xr:uid="{00000000-0005-0000-0000-000008740000}"/>
    <cellStyle name="Normal 4 4 2 5 2" xfId="7535" xr:uid="{00000000-0005-0000-0000-000009740000}"/>
    <cellStyle name="Normal 4 4 2 5 2 2" xfId="27489" xr:uid="{00000000-0005-0000-0000-00000A740000}"/>
    <cellStyle name="Normal 4 4 2 5 2 2 2" xfId="47439" xr:uid="{00000000-0005-0000-0000-00000B740000}"/>
    <cellStyle name="Normal 4 4 2 5 2 3" xfId="18939" xr:uid="{00000000-0005-0000-0000-00000C740000}"/>
    <cellStyle name="Normal 4 4 2 5 2 4" xfId="38889" xr:uid="{00000000-0005-0000-0000-00000D740000}"/>
    <cellStyle name="Normal 4 4 2 5 3" xfId="10387" xr:uid="{00000000-0005-0000-0000-00000E740000}"/>
    <cellStyle name="Normal 4 4 2 5 3 2" xfId="30339" xr:uid="{00000000-0005-0000-0000-00000F740000}"/>
    <cellStyle name="Normal 4 4 2 5 3 2 2" xfId="50289" xr:uid="{00000000-0005-0000-0000-000010740000}"/>
    <cellStyle name="Normal 4 4 2 5 3 3" xfId="21789" xr:uid="{00000000-0005-0000-0000-000011740000}"/>
    <cellStyle name="Normal 4 4 2 5 3 4" xfId="41739" xr:uid="{00000000-0005-0000-0000-000012740000}"/>
    <cellStyle name="Normal 4 4 2 5 4" xfId="16087" xr:uid="{00000000-0005-0000-0000-000013740000}"/>
    <cellStyle name="Normal 4 4 2 5 4 2" xfId="36039" xr:uid="{00000000-0005-0000-0000-000014740000}"/>
    <cellStyle name="Normal 4 4 2 5 5" xfId="24639" xr:uid="{00000000-0005-0000-0000-000015740000}"/>
    <cellStyle name="Normal 4 4 2 5 5 2" xfId="44589" xr:uid="{00000000-0005-0000-0000-000016740000}"/>
    <cellStyle name="Normal 4 4 2 5 6" xfId="13237" xr:uid="{00000000-0005-0000-0000-000017740000}"/>
    <cellStyle name="Normal 4 4 2 5 7" xfId="33189" xr:uid="{00000000-0005-0000-0000-000018740000}"/>
    <cellStyle name="Normal 4 4 2 6" xfId="7524" xr:uid="{00000000-0005-0000-0000-000019740000}"/>
    <cellStyle name="Normal 4 4 2 6 2" xfId="27478" xr:uid="{00000000-0005-0000-0000-00001A740000}"/>
    <cellStyle name="Normal 4 4 2 6 2 2" xfId="47428" xr:uid="{00000000-0005-0000-0000-00001B740000}"/>
    <cellStyle name="Normal 4 4 2 6 3" xfId="18928" xr:uid="{00000000-0005-0000-0000-00001C740000}"/>
    <cellStyle name="Normal 4 4 2 6 4" xfId="38878" xr:uid="{00000000-0005-0000-0000-00001D740000}"/>
    <cellStyle name="Normal 4 4 2 7" xfId="10376" xr:uid="{00000000-0005-0000-0000-00001E740000}"/>
    <cellStyle name="Normal 4 4 2 7 2" xfId="30328" xr:uid="{00000000-0005-0000-0000-00001F740000}"/>
    <cellStyle name="Normal 4 4 2 7 2 2" xfId="50278" xr:uid="{00000000-0005-0000-0000-000020740000}"/>
    <cellStyle name="Normal 4 4 2 7 3" xfId="21778" xr:uid="{00000000-0005-0000-0000-000021740000}"/>
    <cellStyle name="Normal 4 4 2 7 4" xfId="41728" xr:uid="{00000000-0005-0000-0000-000022740000}"/>
    <cellStyle name="Normal 4 4 2 8" xfId="16076" xr:uid="{00000000-0005-0000-0000-000023740000}"/>
    <cellStyle name="Normal 4 4 2 8 2" xfId="36028" xr:uid="{00000000-0005-0000-0000-000024740000}"/>
    <cellStyle name="Normal 4 4 2 9" xfId="24628" xr:uid="{00000000-0005-0000-0000-000025740000}"/>
    <cellStyle name="Normal 4 4 2 9 2" xfId="44578" xr:uid="{00000000-0005-0000-0000-000026740000}"/>
    <cellStyle name="Normal 4 4 3" xfId="3322" xr:uid="{00000000-0005-0000-0000-000027740000}"/>
    <cellStyle name="Normal 4 4 3 10" xfId="13238" xr:uid="{00000000-0005-0000-0000-000028740000}"/>
    <cellStyle name="Normal 4 4 3 11" xfId="33190" xr:uid="{00000000-0005-0000-0000-000029740000}"/>
    <cellStyle name="Normal 4 4 3 2" xfId="3323" xr:uid="{00000000-0005-0000-0000-00002A740000}"/>
    <cellStyle name="Normal 4 4 3 2 10" xfId="33191" xr:uid="{00000000-0005-0000-0000-00002B740000}"/>
    <cellStyle name="Normal 4 4 3 2 2" xfId="3324" xr:uid="{00000000-0005-0000-0000-00002C740000}"/>
    <cellStyle name="Normal 4 4 3 2 2 2" xfId="3325" xr:uid="{00000000-0005-0000-0000-00002D740000}"/>
    <cellStyle name="Normal 4 4 3 2 2 2 2" xfId="7539" xr:uid="{00000000-0005-0000-0000-00002E740000}"/>
    <cellStyle name="Normal 4 4 3 2 2 2 2 2" xfId="27493" xr:uid="{00000000-0005-0000-0000-00002F740000}"/>
    <cellStyle name="Normal 4 4 3 2 2 2 2 2 2" xfId="47443" xr:uid="{00000000-0005-0000-0000-000030740000}"/>
    <cellStyle name="Normal 4 4 3 2 2 2 2 3" xfId="18943" xr:uid="{00000000-0005-0000-0000-000031740000}"/>
    <cellStyle name="Normal 4 4 3 2 2 2 2 4" xfId="38893" xr:uid="{00000000-0005-0000-0000-000032740000}"/>
    <cellStyle name="Normal 4 4 3 2 2 2 3" xfId="10391" xr:uid="{00000000-0005-0000-0000-000033740000}"/>
    <cellStyle name="Normal 4 4 3 2 2 2 3 2" xfId="30343" xr:uid="{00000000-0005-0000-0000-000034740000}"/>
    <cellStyle name="Normal 4 4 3 2 2 2 3 2 2" xfId="50293" xr:uid="{00000000-0005-0000-0000-000035740000}"/>
    <cellStyle name="Normal 4 4 3 2 2 2 3 3" xfId="21793" xr:uid="{00000000-0005-0000-0000-000036740000}"/>
    <cellStyle name="Normal 4 4 3 2 2 2 3 4" xfId="41743" xr:uid="{00000000-0005-0000-0000-000037740000}"/>
    <cellStyle name="Normal 4 4 3 2 2 2 4" xfId="16091" xr:uid="{00000000-0005-0000-0000-000038740000}"/>
    <cellStyle name="Normal 4 4 3 2 2 2 4 2" xfId="36043" xr:uid="{00000000-0005-0000-0000-000039740000}"/>
    <cellStyle name="Normal 4 4 3 2 2 2 5" xfId="24643" xr:uid="{00000000-0005-0000-0000-00003A740000}"/>
    <cellStyle name="Normal 4 4 3 2 2 2 5 2" xfId="44593" xr:uid="{00000000-0005-0000-0000-00003B740000}"/>
    <cellStyle name="Normal 4 4 3 2 2 2 6" xfId="13241" xr:uid="{00000000-0005-0000-0000-00003C740000}"/>
    <cellStyle name="Normal 4 4 3 2 2 2 7" xfId="33193" xr:uid="{00000000-0005-0000-0000-00003D740000}"/>
    <cellStyle name="Normal 4 4 3 2 2 3" xfId="7538" xr:uid="{00000000-0005-0000-0000-00003E740000}"/>
    <cellStyle name="Normal 4 4 3 2 2 3 2" xfId="27492" xr:uid="{00000000-0005-0000-0000-00003F740000}"/>
    <cellStyle name="Normal 4 4 3 2 2 3 2 2" xfId="47442" xr:uid="{00000000-0005-0000-0000-000040740000}"/>
    <cellStyle name="Normal 4 4 3 2 2 3 3" xfId="18942" xr:uid="{00000000-0005-0000-0000-000041740000}"/>
    <cellStyle name="Normal 4 4 3 2 2 3 4" xfId="38892" xr:uid="{00000000-0005-0000-0000-000042740000}"/>
    <cellStyle name="Normal 4 4 3 2 2 4" xfId="10390" xr:uid="{00000000-0005-0000-0000-000043740000}"/>
    <cellStyle name="Normal 4 4 3 2 2 4 2" xfId="30342" xr:uid="{00000000-0005-0000-0000-000044740000}"/>
    <cellStyle name="Normal 4 4 3 2 2 4 2 2" xfId="50292" xr:uid="{00000000-0005-0000-0000-000045740000}"/>
    <cellStyle name="Normal 4 4 3 2 2 4 3" xfId="21792" xr:uid="{00000000-0005-0000-0000-000046740000}"/>
    <cellStyle name="Normal 4 4 3 2 2 4 4" xfId="41742" xr:uid="{00000000-0005-0000-0000-000047740000}"/>
    <cellStyle name="Normal 4 4 3 2 2 5" xfId="16090" xr:uid="{00000000-0005-0000-0000-000048740000}"/>
    <cellStyle name="Normal 4 4 3 2 2 5 2" xfId="36042" xr:uid="{00000000-0005-0000-0000-000049740000}"/>
    <cellStyle name="Normal 4 4 3 2 2 6" xfId="24642" xr:uid="{00000000-0005-0000-0000-00004A740000}"/>
    <cellStyle name="Normal 4 4 3 2 2 6 2" xfId="44592" xr:uid="{00000000-0005-0000-0000-00004B740000}"/>
    <cellStyle name="Normal 4 4 3 2 2 7" xfId="13240" xr:uid="{00000000-0005-0000-0000-00004C740000}"/>
    <cellStyle name="Normal 4 4 3 2 2 8" xfId="33192" xr:uid="{00000000-0005-0000-0000-00004D740000}"/>
    <cellStyle name="Normal 4 4 3 2 3" xfId="3326" xr:uid="{00000000-0005-0000-0000-00004E740000}"/>
    <cellStyle name="Normal 4 4 3 2 3 2" xfId="3327" xr:uid="{00000000-0005-0000-0000-00004F740000}"/>
    <cellStyle name="Normal 4 4 3 2 3 2 2" xfId="7541" xr:uid="{00000000-0005-0000-0000-000050740000}"/>
    <cellStyle name="Normal 4 4 3 2 3 2 2 2" xfId="27495" xr:uid="{00000000-0005-0000-0000-000051740000}"/>
    <cellStyle name="Normal 4 4 3 2 3 2 2 2 2" xfId="47445" xr:uid="{00000000-0005-0000-0000-000052740000}"/>
    <cellStyle name="Normal 4 4 3 2 3 2 2 3" xfId="18945" xr:uid="{00000000-0005-0000-0000-000053740000}"/>
    <cellStyle name="Normal 4 4 3 2 3 2 2 4" xfId="38895" xr:uid="{00000000-0005-0000-0000-000054740000}"/>
    <cellStyle name="Normal 4 4 3 2 3 2 3" xfId="10393" xr:uid="{00000000-0005-0000-0000-000055740000}"/>
    <cellStyle name="Normal 4 4 3 2 3 2 3 2" xfId="30345" xr:uid="{00000000-0005-0000-0000-000056740000}"/>
    <cellStyle name="Normal 4 4 3 2 3 2 3 2 2" xfId="50295" xr:uid="{00000000-0005-0000-0000-000057740000}"/>
    <cellStyle name="Normal 4 4 3 2 3 2 3 3" xfId="21795" xr:uid="{00000000-0005-0000-0000-000058740000}"/>
    <cellStyle name="Normal 4 4 3 2 3 2 3 4" xfId="41745" xr:uid="{00000000-0005-0000-0000-000059740000}"/>
    <cellStyle name="Normal 4 4 3 2 3 2 4" xfId="16093" xr:uid="{00000000-0005-0000-0000-00005A740000}"/>
    <cellStyle name="Normal 4 4 3 2 3 2 4 2" xfId="36045" xr:uid="{00000000-0005-0000-0000-00005B740000}"/>
    <cellStyle name="Normal 4 4 3 2 3 2 5" xfId="24645" xr:uid="{00000000-0005-0000-0000-00005C740000}"/>
    <cellStyle name="Normal 4 4 3 2 3 2 5 2" xfId="44595" xr:uid="{00000000-0005-0000-0000-00005D740000}"/>
    <cellStyle name="Normal 4 4 3 2 3 2 6" xfId="13243" xr:uid="{00000000-0005-0000-0000-00005E740000}"/>
    <cellStyle name="Normal 4 4 3 2 3 2 7" xfId="33195" xr:uid="{00000000-0005-0000-0000-00005F740000}"/>
    <cellStyle name="Normal 4 4 3 2 3 3" xfId="7540" xr:uid="{00000000-0005-0000-0000-000060740000}"/>
    <cellStyle name="Normal 4 4 3 2 3 3 2" xfId="27494" xr:uid="{00000000-0005-0000-0000-000061740000}"/>
    <cellStyle name="Normal 4 4 3 2 3 3 2 2" xfId="47444" xr:uid="{00000000-0005-0000-0000-000062740000}"/>
    <cellStyle name="Normal 4 4 3 2 3 3 3" xfId="18944" xr:uid="{00000000-0005-0000-0000-000063740000}"/>
    <cellStyle name="Normal 4 4 3 2 3 3 4" xfId="38894" xr:uid="{00000000-0005-0000-0000-000064740000}"/>
    <cellStyle name="Normal 4 4 3 2 3 4" xfId="10392" xr:uid="{00000000-0005-0000-0000-000065740000}"/>
    <cellStyle name="Normal 4 4 3 2 3 4 2" xfId="30344" xr:uid="{00000000-0005-0000-0000-000066740000}"/>
    <cellStyle name="Normal 4 4 3 2 3 4 2 2" xfId="50294" xr:uid="{00000000-0005-0000-0000-000067740000}"/>
    <cellStyle name="Normal 4 4 3 2 3 4 3" xfId="21794" xr:uid="{00000000-0005-0000-0000-000068740000}"/>
    <cellStyle name="Normal 4 4 3 2 3 4 4" xfId="41744" xr:uid="{00000000-0005-0000-0000-000069740000}"/>
    <cellStyle name="Normal 4 4 3 2 3 5" xfId="16092" xr:uid="{00000000-0005-0000-0000-00006A740000}"/>
    <cellStyle name="Normal 4 4 3 2 3 5 2" xfId="36044" xr:uid="{00000000-0005-0000-0000-00006B740000}"/>
    <cellStyle name="Normal 4 4 3 2 3 6" xfId="24644" xr:uid="{00000000-0005-0000-0000-00006C740000}"/>
    <cellStyle name="Normal 4 4 3 2 3 6 2" xfId="44594" xr:uid="{00000000-0005-0000-0000-00006D740000}"/>
    <cellStyle name="Normal 4 4 3 2 3 7" xfId="13242" xr:uid="{00000000-0005-0000-0000-00006E740000}"/>
    <cellStyle name="Normal 4 4 3 2 3 8" xfId="33194" xr:uid="{00000000-0005-0000-0000-00006F740000}"/>
    <cellStyle name="Normal 4 4 3 2 4" xfId="3328" xr:uid="{00000000-0005-0000-0000-000070740000}"/>
    <cellStyle name="Normal 4 4 3 2 4 2" xfId="7542" xr:uid="{00000000-0005-0000-0000-000071740000}"/>
    <cellStyle name="Normal 4 4 3 2 4 2 2" xfId="27496" xr:uid="{00000000-0005-0000-0000-000072740000}"/>
    <cellStyle name="Normal 4 4 3 2 4 2 2 2" xfId="47446" xr:uid="{00000000-0005-0000-0000-000073740000}"/>
    <cellStyle name="Normal 4 4 3 2 4 2 3" xfId="18946" xr:uid="{00000000-0005-0000-0000-000074740000}"/>
    <cellStyle name="Normal 4 4 3 2 4 2 4" xfId="38896" xr:uid="{00000000-0005-0000-0000-000075740000}"/>
    <cellStyle name="Normal 4 4 3 2 4 3" xfId="10394" xr:uid="{00000000-0005-0000-0000-000076740000}"/>
    <cellStyle name="Normal 4 4 3 2 4 3 2" xfId="30346" xr:uid="{00000000-0005-0000-0000-000077740000}"/>
    <cellStyle name="Normal 4 4 3 2 4 3 2 2" xfId="50296" xr:uid="{00000000-0005-0000-0000-000078740000}"/>
    <cellStyle name="Normal 4 4 3 2 4 3 3" xfId="21796" xr:uid="{00000000-0005-0000-0000-000079740000}"/>
    <cellStyle name="Normal 4 4 3 2 4 3 4" xfId="41746" xr:uid="{00000000-0005-0000-0000-00007A740000}"/>
    <cellStyle name="Normal 4 4 3 2 4 4" xfId="16094" xr:uid="{00000000-0005-0000-0000-00007B740000}"/>
    <cellStyle name="Normal 4 4 3 2 4 4 2" xfId="36046" xr:uid="{00000000-0005-0000-0000-00007C740000}"/>
    <cellStyle name="Normal 4 4 3 2 4 5" xfId="24646" xr:uid="{00000000-0005-0000-0000-00007D740000}"/>
    <cellStyle name="Normal 4 4 3 2 4 5 2" xfId="44596" xr:uid="{00000000-0005-0000-0000-00007E740000}"/>
    <cellStyle name="Normal 4 4 3 2 4 6" xfId="13244" xr:uid="{00000000-0005-0000-0000-00007F740000}"/>
    <cellStyle name="Normal 4 4 3 2 4 7" xfId="33196" xr:uid="{00000000-0005-0000-0000-000080740000}"/>
    <cellStyle name="Normal 4 4 3 2 5" xfId="7537" xr:uid="{00000000-0005-0000-0000-000081740000}"/>
    <cellStyle name="Normal 4 4 3 2 5 2" xfId="27491" xr:uid="{00000000-0005-0000-0000-000082740000}"/>
    <cellStyle name="Normal 4 4 3 2 5 2 2" xfId="47441" xr:uid="{00000000-0005-0000-0000-000083740000}"/>
    <cellStyle name="Normal 4 4 3 2 5 3" xfId="18941" xr:uid="{00000000-0005-0000-0000-000084740000}"/>
    <cellStyle name="Normal 4 4 3 2 5 4" xfId="38891" xr:uid="{00000000-0005-0000-0000-000085740000}"/>
    <cellStyle name="Normal 4 4 3 2 6" xfId="10389" xr:uid="{00000000-0005-0000-0000-000086740000}"/>
    <cellStyle name="Normal 4 4 3 2 6 2" xfId="30341" xr:uid="{00000000-0005-0000-0000-000087740000}"/>
    <cellStyle name="Normal 4 4 3 2 6 2 2" xfId="50291" xr:uid="{00000000-0005-0000-0000-000088740000}"/>
    <cellStyle name="Normal 4 4 3 2 6 3" xfId="21791" xr:uid="{00000000-0005-0000-0000-000089740000}"/>
    <cellStyle name="Normal 4 4 3 2 6 4" xfId="41741" xr:uid="{00000000-0005-0000-0000-00008A740000}"/>
    <cellStyle name="Normal 4 4 3 2 7" xfId="16089" xr:uid="{00000000-0005-0000-0000-00008B740000}"/>
    <cellStyle name="Normal 4 4 3 2 7 2" xfId="36041" xr:uid="{00000000-0005-0000-0000-00008C740000}"/>
    <cellStyle name="Normal 4 4 3 2 8" xfId="24641" xr:uid="{00000000-0005-0000-0000-00008D740000}"/>
    <cellStyle name="Normal 4 4 3 2 8 2" xfId="44591" xr:uid="{00000000-0005-0000-0000-00008E740000}"/>
    <cellStyle name="Normal 4 4 3 2 9" xfId="13239" xr:uid="{00000000-0005-0000-0000-00008F740000}"/>
    <cellStyle name="Normal 4 4 3 3" xfId="3329" xr:uid="{00000000-0005-0000-0000-000090740000}"/>
    <cellStyle name="Normal 4 4 3 3 2" xfId="3330" xr:uid="{00000000-0005-0000-0000-000091740000}"/>
    <cellStyle name="Normal 4 4 3 3 2 2" xfId="7544" xr:uid="{00000000-0005-0000-0000-000092740000}"/>
    <cellStyle name="Normal 4 4 3 3 2 2 2" xfId="27498" xr:uid="{00000000-0005-0000-0000-000093740000}"/>
    <cellStyle name="Normal 4 4 3 3 2 2 2 2" xfId="47448" xr:uid="{00000000-0005-0000-0000-000094740000}"/>
    <cellStyle name="Normal 4 4 3 3 2 2 3" xfId="18948" xr:uid="{00000000-0005-0000-0000-000095740000}"/>
    <cellStyle name="Normal 4 4 3 3 2 2 4" xfId="38898" xr:uid="{00000000-0005-0000-0000-000096740000}"/>
    <cellStyle name="Normal 4 4 3 3 2 3" xfId="10396" xr:uid="{00000000-0005-0000-0000-000097740000}"/>
    <cellStyle name="Normal 4 4 3 3 2 3 2" xfId="30348" xr:uid="{00000000-0005-0000-0000-000098740000}"/>
    <cellStyle name="Normal 4 4 3 3 2 3 2 2" xfId="50298" xr:uid="{00000000-0005-0000-0000-000099740000}"/>
    <cellStyle name="Normal 4 4 3 3 2 3 3" xfId="21798" xr:uid="{00000000-0005-0000-0000-00009A740000}"/>
    <cellStyle name="Normal 4 4 3 3 2 3 4" xfId="41748" xr:uid="{00000000-0005-0000-0000-00009B740000}"/>
    <cellStyle name="Normal 4 4 3 3 2 4" xfId="16096" xr:uid="{00000000-0005-0000-0000-00009C740000}"/>
    <cellStyle name="Normal 4 4 3 3 2 4 2" xfId="36048" xr:uid="{00000000-0005-0000-0000-00009D740000}"/>
    <cellStyle name="Normal 4 4 3 3 2 5" xfId="24648" xr:uid="{00000000-0005-0000-0000-00009E740000}"/>
    <cellStyle name="Normal 4 4 3 3 2 5 2" xfId="44598" xr:uid="{00000000-0005-0000-0000-00009F740000}"/>
    <cellStyle name="Normal 4 4 3 3 2 6" xfId="13246" xr:uid="{00000000-0005-0000-0000-0000A0740000}"/>
    <cellStyle name="Normal 4 4 3 3 2 7" xfId="33198" xr:uid="{00000000-0005-0000-0000-0000A1740000}"/>
    <cellStyle name="Normal 4 4 3 3 3" xfId="7543" xr:uid="{00000000-0005-0000-0000-0000A2740000}"/>
    <cellStyle name="Normal 4 4 3 3 3 2" xfId="27497" xr:uid="{00000000-0005-0000-0000-0000A3740000}"/>
    <cellStyle name="Normal 4 4 3 3 3 2 2" xfId="47447" xr:uid="{00000000-0005-0000-0000-0000A4740000}"/>
    <cellStyle name="Normal 4 4 3 3 3 3" xfId="18947" xr:uid="{00000000-0005-0000-0000-0000A5740000}"/>
    <cellStyle name="Normal 4 4 3 3 3 4" xfId="38897" xr:uid="{00000000-0005-0000-0000-0000A6740000}"/>
    <cellStyle name="Normal 4 4 3 3 4" xfId="10395" xr:uid="{00000000-0005-0000-0000-0000A7740000}"/>
    <cellStyle name="Normal 4 4 3 3 4 2" xfId="30347" xr:uid="{00000000-0005-0000-0000-0000A8740000}"/>
    <cellStyle name="Normal 4 4 3 3 4 2 2" xfId="50297" xr:uid="{00000000-0005-0000-0000-0000A9740000}"/>
    <cellStyle name="Normal 4 4 3 3 4 3" xfId="21797" xr:uid="{00000000-0005-0000-0000-0000AA740000}"/>
    <cellStyle name="Normal 4 4 3 3 4 4" xfId="41747" xr:uid="{00000000-0005-0000-0000-0000AB740000}"/>
    <cellStyle name="Normal 4 4 3 3 5" xfId="16095" xr:uid="{00000000-0005-0000-0000-0000AC740000}"/>
    <cellStyle name="Normal 4 4 3 3 5 2" xfId="36047" xr:uid="{00000000-0005-0000-0000-0000AD740000}"/>
    <cellStyle name="Normal 4 4 3 3 6" xfId="24647" xr:uid="{00000000-0005-0000-0000-0000AE740000}"/>
    <cellStyle name="Normal 4 4 3 3 6 2" xfId="44597" xr:uid="{00000000-0005-0000-0000-0000AF740000}"/>
    <cellStyle name="Normal 4 4 3 3 7" xfId="13245" xr:uid="{00000000-0005-0000-0000-0000B0740000}"/>
    <cellStyle name="Normal 4 4 3 3 8" xfId="33197" xr:uid="{00000000-0005-0000-0000-0000B1740000}"/>
    <cellStyle name="Normal 4 4 3 4" xfId="3331" xr:uid="{00000000-0005-0000-0000-0000B2740000}"/>
    <cellStyle name="Normal 4 4 3 4 2" xfId="3332" xr:uid="{00000000-0005-0000-0000-0000B3740000}"/>
    <cellStyle name="Normal 4 4 3 4 2 2" xfId="7546" xr:uid="{00000000-0005-0000-0000-0000B4740000}"/>
    <cellStyle name="Normal 4 4 3 4 2 2 2" xfId="27500" xr:uid="{00000000-0005-0000-0000-0000B5740000}"/>
    <cellStyle name="Normal 4 4 3 4 2 2 2 2" xfId="47450" xr:uid="{00000000-0005-0000-0000-0000B6740000}"/>
    <cellStyle name="Normal 4 4 3 4 2 2 3" xfId="18950" xr:uid="{00000000-0005-0000-0000-0000B7740000}"/>
    <cellStyle name="Normal 4 4 3 4 2 2 4" xfId="38900" xr:uid="{00000000-0005-0000-0000-0000B8740000}"/>
    <cellStyle name="Normal 4 4 3 4 2 3" xfId="10398" xr:uid="{00000000-0005-0000-0000-0000B9740000}"/>
    <cellStyle name="Normal 4 4 3 4 2 3 2" xfId="30350" xr:uid="{00000000-0005-0000-0000-0000BA740000}"/>
    <cellStyle name="Normal 4 4 3 4 2 3 2 2" xfId="50300" xr:uid="{00000000-0005-0000-0000-0000BB740000}"/>
    <cellStyle name="Normal 4 4 3 4 2 3 3" xfId="21800" xr:uid="{00000000-0005-0000-0000-0000BC740000}"/>
    <cellStyle name="Normal 4 4 3 4 2 3 4" xfId="41750" xr:uid="{00000000-0005-0000-0000-0000BD740000}"/>
    <cellStyle name="Normal 4 4 3 4 2 4" xfId="16098" xr:uid="{00000000-0005-0000-0000-0000BE740000}"/>
    <cellStyle name="Normal 4 4 3 4 2 4 2" xfId="36050" xr:uid="{00000000-0005-0000-0000-0000BF740000}"/>
    <cellStyle name="Normal 4 4 3 4 2 5" xfId="24650" xr:uid="{00000000-0005-0000-0000-0000C0740000}"/>
    <cellStyle name="Normal 4 4 3 4 2 5 2" xfId="44600" xr:uid="{00000000-0005-0000-0000-0000C1740000}"/>
    <cellStyle name="Normal 4 4 3 4 2 6" xfId="13248" xr:uid="{00000000-0005-0000-0000-0000C2740000}"/>
    <cellStyle name="Normal 4 4 3 4 2 7" xfId="33200" xr:uid="{00000000-0005-0000-0000-0000C3740000}"/>
    <cellStyle name="Normal 4 4 3 4 3" xfId="7545" xr:uid="{00000000-0005-0000-0000-0000C4740000}"/>
    <cellStyle name="Normal 4 4 3 4 3 2" xfId="27499" xr:uid="{00000000-0005-0000-0000-0000C5740000}"/>
    <cellStyle name="Normal 4 4 3 4 3 2 2" xfId="47449" xr:uid="{00000000-0005-0000-0000-0000C6740000}"/>
    <cellStyle name="Normal 4 4 3 4 3 3" xfId="18949" xr:uid="{00000000-0005-0000-0000-0000C7740000}"/>
    <cellStyle name="Normal 4 4 3 4 3 4" xfId="38899" xr:uid="{00000000-0005-0000-0000-0000C8740000}"/>
    <cellStyle name="Normal 4 4 3 4 4" xfId="10397" xr:uid="{00000000-0005-0000-0000-0000C9740000}"/>
    <cellStyle name="Normal 4 4 3 4 4 2" xfId="30349" xr:uid="{00000000-0005-0000-0000-0000CA740000}"/>
    <cellStyle name="Normal 4 4 3 4 4 2 2" xfId="50299" xr:uid="{00000000-0005-0000-0000-0000CB740000}"/>
    <cellStyle name="Normal 4 4 3 4 4 3" xfId="21799" xr:uid="{00000000-0005-0000-0000-0000CC740000}"/>
    <cellStyle name="Normal 4 4 3 4 4 4" xfId="41749" xr:uid="{00000000-0005-0000-0000-0000CD740000}"/>
    <cellStyle name="Normal 4 4 3 4 5" xfId="16097" xr:uid="{00000000-0005-0000-0000-0000CE740000}"/>
    <cellStyle name="Normal 4 4 3 4 5 2" xfId="36049" xr:uid="{00000000-0005-0000-0000-0000CF740000}"/>
    <cellStyle name="Normal 4 4 3 4 6" xfId="24649" xr:uid="{00000000-0005-0000-0000-0000D0740000}"/>
    <cellStyle name="Normal 4 4 3 4 6 2" xfId="44599" xr:uid="{00000000-0005-0000-0000-0000D1740000}"/>
    <cellStyle name="Normal 4 4 3 4 7" xfId="13247" xr:uid="{00000000-0005-0000-0000-0000D2740000}"/>
    <cellStyle name="Normal 4 4 3 4 8" xfId="33199" xr:uid="{00000000-0005-0000-0000-0000D3740000}"/>
    <cellStyle name="Normal 4 4 3 5" xfId="3333" xr:uid="{00000000-0005-0000-0000-0000D4740000}"/>
    <cellStyle name="Normal 4 4 3 5 2" xfId="7547" xr:uid="{00000000-0005-0000-0000-0000D5740000}"/>
    <cellStyle name="Normal 4 4 3 5 2 2" xfId="27501" xr:uid="{00000000-0005-0000-0000-0000D6740000}"/>
    <cellStyle name="Normal 4 4 3 5 2 2 2" xfId="47451" xr:uid="{00000000-0005-0000-0000-0000D7740000}"/>
    <cellStyle name="Normal 4 4 3 5 2 3" xfId="18951" xr:uid="{00000000-0005-0000-0000-0000D8740000}"/>
    <cellStyle name="Normal 4 4 3 5 2 4" xfId="38901" xr:uid="{00000000-0005-0000-0000-0000D9740000}"/>
    <cellStyle name="Normal 4 4 3 5 3" xfId="10399" xr:uid="{00000000-0005-0000-0000-0000DA740000}"/>
    <cellStyle name="Normal 4 4 3 5 3 2" xfId="30351" xr:uid="{00000000-0005-0000-0000-0000DB740000}"/>
    <cellStyle name="Normal 4 4 3 5 3 2 2" xfId="50301" xr:uid="{00000000-0005-0000-0000-0000DC740000}"/>
    <cellStyle name="Normal 4 4 3 5 3 3" xfId="21801" xr:uid="{00000000-0005-0000-0000-0000DD740000}"/>
    <cellStyle name="Normal 4 4 3 5 3 4" xfId="41751" xr:uid="{00000000-0005-0000-0000-0000DE740000}"/>
    <cellStyle name="Normal 4 4 3 5 4" xfId="16099" xr:uid="{00000000-0005-0000-0000-0000DF740000}"/>
    <cellStyle name="Normal 4 4 3 5 4 2" xfId="36051" xr:uid="{00000000-0005-0000-0000-0000E0740000}"/>
    <cellStyle name="Normal 4 4 3 5 5" xfId="24651" xr:uid="{00000000-0005-0000-0000-0000E1740000}"/>
    <cellStyle name="Normal 4 4 3 5 5 2" xfId="44601" xr:uid="{00000000-0005-0000-0000-0000E2740000}"/>
    <cellStyle name="Normal 4 4 3 5 6" xfId="13249" xr:uid="{00000000-0005-0000-0000-0000E3740000}"/>
    <cellStyle name="Normal 4 4 3 5 7" xfId="33201" xr:uid="{00000000-0005-0000-0000-0000E4740000}"/>
    <cellStyle name="Normal 4 4 3 6" xfId="7536" xr:uid="{00000000-0005-0000-0000-0000E5740000}"/>
    <cellStyle name="Normal 4 4 3 6 2" xfId="27490" xr:uid="{00000000-0005-0000-0000-0000E6740000}"/>
    <cellStyle name="Normal 4 4 3 6 2 2" xfId="47440" xr:uid="{00000000-0005-0000-0000-0000E7740000}"/>
    <cellStyle name="Normal 4 4 3 6 3" xfId="18940" xr:uid="{00000000-0005-0000-0000-0000E8740000}"/>
    <cellStyle name="Normal 4 4 3 6 4" xfId="38890" xr:uid="{00000000-0005-0000-0000-0000E9740000}"/>
    <cellStyle name="Normal 4 4 3 7" xfId="10388" xr:uid="{00000000-0005-0000-0000-0000EA740000}"/>
    <cellStyle name="Normal 4 4 3 7 2" xfId="30340" xr:uid="{00000000-0005-0000-0000-0000EB740000}"/>
    <cellStyle name="Normal 4 4 3 7 2 2" xfId="50290" xr:uid="{00000000-0005-0000-0000-0000EC740000}"/>
    <cellStyle name="Normal 4 4 3 7 3" xfId="21790" xr:uid="{00000000-0005-0000-0000-0000ED740000}"/>
    <cellStyle name="Normal 4 4 3 7 4" xfId="41740" xr:uid="{00000000-0005-0000-0000-0000EE740000}"/>
    <cellStyle name="Normal 4 4 3 8" xfId="16088" xr:uid="{00000000-0005-0000-0000-0000EF740000}"/>
    <cellStyle name="Normal 4 4 3 8 2" xfId="36040" xr:uid="{00000000-0005-0000-0000-0000F0740000}"/>
    <cellStyle name="Normal 4 4 3 9" xfId="24640" xr:uid="{00000000-0005-0000-0000-0000F1740000}"/>
    <cellStyle name="Normal 4 4 3 9 2" xfId="44590" xr:uid="{00000000-0005-0000-0000-0000F2740000}"/>
    <cellStyle name="Normal 4 4 4" xfId="3334" xr:uid="{00000000-0005-0000-0000-0000F3740000}"/>
    <cellStyle name="Normal 4 4 4 10" xfId="13250" xr:uid="{00000000-0005-0000-0000-0000F4740000}"/>
    <cellStyle name="Normal 4 4 4 11" xfId="33202" xr:uid="{00000000-0005-0000-0000-0000F5740000}"/>
    <cellStyle name="Normal 4 4 4 2" xfId="3335" xr:uid="{00000000-0005-0000-0000-0000F6740000}"/>
    <cellStyle name="Normal 4 4 4 2 10" xfId="33203" xr:uid="{00000000-0005-0000-0000-0000F7740000}"/>
    <cellStyle name="Normal 4 4 4 2 2" xfId="3336" xr:uid="{00000000-0005-0000-0000-0000F8740000}"/>
    <cellStyle name="Normal 4 4 4 2 2 2" xfId="3337" xr:uid="{00000000-0005-0000-0000-0000F9740000}"/>
    <cellStyle name="Normal 4 4 4 2 2 2 2" xfId="7551" xr:uid="{00000000-0005-0000-0000-0000FA740000}"/>
    <cellStyle name="Normal 4 4 4 2 2 2 2 2" xfId="27505" xr:uid="{00000000-0005-0000-0000-0000FB740000}"/>
    <cellStyle name="Normal 4 4 4 2 2 2 2 2 2" xfId="47455" xr:uid="{00000000-0005-0000-0000-0000FC740000}"/>
    <cellStyle name="Normal 4 4 4 2 2 2 2 3" xfId="18955" xr:uid="{00000000-0005-0000-0000-0000FD740000}"/>
    <cellStyle name="Normal 4 4 4 2 2 2 2 4" xfId="38905" xr:uid="{00000000-0005-0000-0000-0000FE740000}"/>
    <cellStyle name="Normal 4 4 4 2 2 2 3" xfId="10403" xr:uid="{00000000-0005-0000-0000-0000FF740000}"/>
    <cellStyle name="Normal 4 4 4 2 2 2 3 2" xfId="30355" xr:uid="{00000000-0005-0000-0000-000000750000}"/>
    <cellStyle name="Normal 4 4 4 2 2 2 3 2 2" xfId="50305" xr:uid="{00000000-0005-0000-0000-000001750000}"/>
    <cellStyle name="Normal 4 4 4 2 2 2 3 3" xfId="21805" xr:uid="{00000000-0005-0000-0000-000002750000}"/>
    <cellStyle name="Normal 4 4 4 2 2 2 3 4" xfId="41755" xr:uid="{00000000-0005-0000-0000-000003750000}"/>
    <cellStyle name="Normal 4 4 4 2 2 2 4" xfId="16103" xr:uid="{00000000-0005-0000-0000-000004750000}"/>
    <cellStyle name="Normal 4 4 4 2 2 2 4 2" xfId="36055" xr:uid="{00000000-0005-0000-0000-000005750000}"/>
    <cellStyle name="Normal 4 4 4 2 2 2 5" xfId="24655" xr:uid="{00000000-0005-0000-0000-000006750000}"/>
    <cellStyle name="Normal 4 4 4 2 2 2 5 2" xfId="44605" xr:uid="{00000000-0005-0000-0000-000007750000}"/>
    <cellStyle name="Normal 4 4 4 2 2 2 6" xfId="13253" xr:uid="{00000000-0005-0000-0000-000008750000}"/>
    <cellStyle name="Normal 4 4 4 2 2 2 7" xfId="33205" xr:uid="{00000000-0005-0000-0000-000009750000}"/>
    <cellStyle name="Normal 4 4 4 2 2 3" xfId="7550" xr:uid="{00000000-0005-0000-0000-00000A750000}"/>
    <cellStyle name="Normal 4 4 4 2 2 3 2" xfId="27504" xr:uid="{00000000-0005-0000-0000-00000B750000}"/>
    <cellStyle name="Normal 4 4 4 2 2 3 2 2" xfId="47454" xr:uid="{00000000-0005-0000-0000-00000C750000}"/>
    <cellStyle name="Normal 4 4 4 2 2 3 3" xfId="18954" xr:uid="{00000000-0005-0000-0000-00000D750000}"/>
    <cellStyle name="Normal 4 4 4 2 2 3 4" xfId="38904" xr:uid="{00000000-0005-0000-0000-00000E750000}"/>
    <cellStyle name="Normal 4 4 4 2 2 4" xfId="10402" xr:uid="{00000000-0005-0000-0000-00000F750000}"/>
    <cellStyle name="Normal 4 4 4 2 2 4 2" xfId="30354" xr:uid="{00000000-0005-0000-0000-000010750000}"/>
    <cellStyle name="Normal 4 4 4 2 2 4 2 2" xfId="50304" xr:uid="{00000000-0005-0000-0000-000011750000}"/>
    <cellStyle name="Normal 4 4 4 2 2 4 3" xfId="21804" xr:uid="{00000000-0005-0000-0000-000012750000}"/>
    <cellStyle name="Normal 4 4 4 2 2 4 4" xfId="41754" xr:uid="{00000000-0005-0000-0000-000013750000}"/>
    <cellStyle name="Normal 4 4 4 2 2 5" xfId="16102" xr:uid="{00000000-0005-0000-0000-000014750000}"/>
    <cellStyle name="Normal 4 4 4 2 2 5 2" xfId="36054" xr:uid="{00000000-0005-0000-0000-000015750000}"/>
    <cellStyle name="Normal 4 4 4 2 2 6" xfId="24654" xr:uid="{00000000-0005-0000-0000-000016750000}"/>
    <cellStyle name="Normal 4 4 4 2 2 6 2" xfId="44604" xr:uid="{00000000-0005-0000-0000-000017750000}"/>
    <cellStyle name="Normal 4 4 4 2 2 7" xfId="13252" xr:uid="{00000000-0005-0000-0000-000018750000}"/>
    <cellStyle name="Normal 4 4 4 2 2 8" xfId="33204" xr:uid="{00000000-0005-0000-0000-000019750000}"/>
    <cellStyle name="Normal 4 4 4 2 3" xfId="3338" xr:uid="{00000000-0005-0000-0000-00001A750000}"/>
    <cellStyle name="Normal 4 4 4 2 3 2" xfId="3339" xr:uid="{00000000-0005-0000-0000-00001B750000}"/>
    <cellStyle name="Normal 4 4 4 2 3 2 2" xfId="7553" xr:uid="{00000000-0005-0000-0000-00001C750000}"/>
    <cellStyle name="Normal 4 4 4 2 3 2 2 2" xfId="27507" xr:uid="{00000000-0005-0000-0000-00001D750000}"/>
    <cellStyle name="Normal 4 4 4 2 3 2 2 2 2" xfId="47457" xr:uid="{00000000-0005-0000-0000-00001E750000}"/>
    <cellStyle name="Normal 4 4 4 2 3 2 2 3" xfId="18957" xr:uid="{00000000-0005-0000-0000-00001F750000}"/>
    <cellStyle name="Normal 4 4 4 2 3 2 2 4" xfId="38907" xr:uid="{00000000-0005-0000-0000-000020750000}"/>
    <cellStyle name="Normal 4 4 4 2 3 2 3" xfId="10405" xr:uid="{00000000-0005-0000-0000-000021750000}"/>
    <cellStyle name="Normal 4 4 4 2 3 2 3 2" xfId="30357" xr:uid="{00000000-0005-0000-0000-000022750000}"/>
    <cellStyle name="Normal 4 4 4 2 3 2 3 2 2" xfId="50307" xr:uid="{00000000-0005-0000-0000-000023750000}"/>
    <cellStyle name="Normal 4 4 4 2 3 2 3 3" xfId="21807" xr:uid="{00000000-0005-0000-0000-000024750000}"/>
    <cellStyle name="Normal 4 4 4 2 3 2 3 4" xfId="41757" xr:uid="{00000000-0005-0000-0000-000025750000}"/>
    <cellStyle name="Normal 4 4 4 2 3 2 4" xfId="16105" xr:uid="{00000000-0005-0000-0000-000026750000}"/>
    <cellStyle name="Normal 4 4 4 2 3 2 4 2" xfId="36057" xr:uid="{00000000-0005-0000-0000-000027750000}"/>
    <cellStyle name="Normal 4 4 4 2 3 2 5" xfId="24657" xr:uid="{00000000-0005-0000-0000-000028750000}"/>
    <cellStyle name="Normal 4 4 4 2 3 2 5 2" xfId="44607" xr:uid="{00000000-0005-0000-0000-000029750000}"/>
    <cellStyle name="Normal 4 4 4 2 3 2 6" xfId="13255" xr:uid="{00000000-0005-0000-0000-00002A750000}"/>
    <cellStyle name="Normal 4 4 4 2 3 2 7" xfId="33207" xr:uid="{00000000-0005-0000-0000-00002B750000}"/>
    <cellStyle name="Normal 4 4 4 2 3 3" xfId="7552" xr:uid="{00000000-0005-0000-0000-00002C750000}"/>
    <cellStyle name="Normal 4 4 4 2 3 3 2" xfId="27506" xr:uid="{00000000-0005-0000-0000-00002D750000}"/>
    <cellStyle name="Normal 4 4 4 2 3 3 2 2" xfId="47456" xr:uid="{00000000-0005-0000-0000-00002E750000}"/>
    <cellStyle name="Normal 4 4 4 2 3 3 3" xfId="18956" xr:uid="{00000000-0005-0000-0000-00002F750000}"/>
    <cellStyle name="Normal 4 4 4 2 3 3 4" xfId="38906" xr:uid="{00000000-0005-0000-0000-000030750000}"/>
    <cellStyle name="Normal 4 4 4 2 3 4" xfId="10404" xr:uid="{00000000-0005-0000-0000-000031750000}"/>
    <cellStyle name="Normal 4 4 4 2 3 4 2" xfId="30356" xr:uid="{00000000-0005-0000-0000-000032750000}"/>
    <cellStyle name="Normal 4 4 4 2 3 4 2 2" xfId="50306" xr:uid="{00000000-0005-0000-0000-000033750000}"/>
    <cellStyle name="Normal 4 4 4 2 3 4 3" xfId="21806" xr:uid="{00000000-0005-0000-0000-000034750000}"/>
    <cellStyle name="Normal 4 4 4 2 3 4 4" xfId="41756" xr:uid="{00000000-0005-0000-0000-000035750000}"/>
    <cellStyle name="Normal 4 4 4 2 3 5" xfId="16104" xr:uid="{00000000-0005-0000-0000-000036750000}"/>
    <cellStyle name="Normal 4 4 4 2 3 5 2" xfId="36056" xr:uid="{00000000-0005-0000-0000-000037750000}"/>
    <cellStyle name="Normal 4 4 4 2 3 6" xfId="24656" xr:uid="{00000000-0005-0000-0000-000038750000}"/>
    <cellStyle name="Normal 4 4 4 2 3 6 2" xfId="44606" xr:uid="{00000000-0005-0000-0000-000039750000}"/>
    <cellStyle name="Normal 4 4 4 2 3 7" xfId="13254" xr:uid="{00000000-0005-0000-0000-00003A750000}"/>
    <cellStyle name="Normal 4 4 4 2 3 8" xfId="33206" xr:uid="{00000000-0005-0000-0000-00003B750000}"/>
    <cellStyle name="Normal 4 4 4 2 4" xfId="3340" xr:uid="{00000000-0005-0000-0000-00003C750000}"/>
    <cellStyle name="Normal 4 4 4 2 4 2" xfId="7554" xr:uid="{00000000-0005-0000-0000-00003D750000}"/>
    <cellStyle name="Normal 4 4 4 2 4 2 2" xfId="27508" xr:uid="{00000000-0005-0000-0000-00003E750000}"/>
    <cellStyle name="Normal 4 4 4 2 4 2 2 2" xfId="47458" xr:uid="{00000000-0005-0000-0000-00003F750000}"/>
    <cellStyle name="Normal 4 4 4 2 4 2 3" xfId="18958" xr:uid="{00000000-0005-0000-0000-000040750000}"/>
    <cellStyle name="Normal 4 4 4 2 4 2 4" xfId="38908" xr:uid="{00000000-0005-0000-0000-000041750000}"/>
    <cellStyle name="Normal 4 4 4 2 4 3" xfId="10406" xr:uid="{00000000-0005-0000-0000-000042750000}"/>
    <cellStyle name="Normal 4 4 4 2 4 3 2" xfId="30358" xr:uid="{00000000-0005-0000-0000-000043750000}"/>
    <cellStyle name="Normal 4 4 4 2 4 3 2 2" xfId="50308" xr:uid="{00000000-0005-0000-0000-000044750000}"/>
    <cellStyle name="Normal 4 4 4 2 4 3 3" xfId="21808" xr:uid="{00000000-0005-0000-0000-000045750000}"/>
    <cellStyle name="Normal 4 4 4 2 4 3 4" xfId="41758" xr:uid="{00000000-0005-0000-0000-000046750000}"/>
    <cellStyle name="Normal 4 4 4 2 4 4" xfId="16106" xr:uid="{00000000-0005-0000-0000-000047750000}"/>
    <cellStyle name="Normal 4 4 4 2 4 4 2" xfId="36058" xr:uid="{00000000-0005-0000-0000-000048750000}"/>
    <cellStyle name="Normal 4 4 4 2 4 5" xfId="24658" xr:uid="{00000000-0005-0000-0000-000049750000}"/>
    <cellStyle name="Normal 4 4 4 2 4 5 2" xfId="44608" xr:uid="{00000000-0005-0000-0000-00004A750000}"/>
    <cellStyle name="Normal 4 4 4 2 4 6" xfId="13256" xr:uid="{00000000-0005-0000-0000-00004B750000}"/>
    <cellStyle name="Normal 4 4 4 2 4 7" xfId="33208" xr:uid="{00000000-0005-0000-0000-00004C750000}"/>
    <cellStyle name="Normal 4 4 4 2 5" xfId="7549" xr:uid="{00000000-0005-0000-0000-00004D750000}"/>
    <cellStyle name="Normal 4 4 4 2 5 2" xfId="27503" xr:uid="{00000000-0005-0000-0000-00004E750000}"/>
    <cellStyle name="Normal 4 4 4 2 5 2 2" xfId="47453" xr:uid="{00000000-0005-0000-0000-00004F750000}"/>
    <cellStyle name="Normal 4 4 4 2 5 3" xfId="18953" xr:uid="{00000000-0005-0000-0000-000050750000}"/>
    <cellStyle name="Normal 4 4 4 2 5 4" xfId="38903" xr:uid="{00000000-0005-0000-0000-000051750000}"/>
    <cellStyle name="Normal 4 4 4 2 6" xfId="10401" xr:uid="{00000000-0005-0000-0000-000052750000}"/>
    <cellStyle name="Normal 4 4 4 2 6 2" xfId="30353" xr:uid="{00000000-0005-0000-0000-000053750000}"/>
    <cellStyle name="Normal 4 4 4 2 6 2 2" xfId="50303" xr:uid="{00000000-0005-0000-0000-000054750000}"/>
    <cellStyle name="Normal 4 4 4 2 6 3" xfId="21803" xr:uid="{00000000-0005-0000-0000-000055750000}"/>
    <cellStyle name="Normal 4 4 4 2 6 4" xfId="41753" xr:uid="{00000000-0005-0000-0000-000056750000}"/>
    <cellStyle name="Normal 4 4 4 2 7" xfId="16101" xr:uid="{00000000-0005-0000-0000-000057750000}"/>
    <cellStyle name="Normal 4 4 4 2 7 2" xfId="36053" xr:uid="{00000000-0005-0000-0000-000058750000}"/>
    <cellStyle name="Normal 4 4 4 2 8" xfId="24653" xr:uid="{00000000-0005-0000-0000-000059750000}"/>
    <cellStyle name="Normal 4 4 4 2 8 2" xfId="44603" xr:uid="{00000000-0005-0000-0000-00005A750000}"/>
    <cellStyle name="Normal 4 4 4 2 9" xfId="13251" xr:uid="{00000000-0005-0000-0000-00005B750000}"/>
    <cellStyle name="Normal 4 4 4 3" xfId="3341" xr:uid="{00000000-0005-0000-0000-00005C750000}"/>
    <cellStyle name="Normal 4 4 4 3 2" xfId="3342" xr:uid="{00000000-0005-0000-0000-00005D750000}"/>
    <cellStyle name="Normal 4 4 4 3 2 2" xfId="7556" xr:uid="{00000000-0005-0000-0000-00005E750000}"/>
    <cellStyle name="Normal 4 4 4 3 2 2 2" xfId="27510" xr:uid="{00000000-0005-0000-0000-00005F750000}"/>
    <cellStyle name="Normal 4 4 4 3 2 2 2 2" xfId="47460" xr:uid="{00000000-0005-0000-0000-000060750000}"/>
    <cellStyle name="Normal 4 4 4 3 2 2 3" xfId="18960" xr:uid="{00000000-0005-0000-0000-000061750000}"/>
    <cellStyle name="Normal 4 4 4 3 2 2 4" xfId="38910" xr:uid="{00000000-0005-0000-0000-000062750000}"/>
    <cellStyle name="Normal 4 4 4 3 2 3" xfId="10408" xr:uid="{00000000-0005-0000-0000-000063750000}"/>
    <cellStyle name="Normal 4 4 4 3 2 3 2" xfId="30360" xr:uid="{00000000-0005-0000-0000-000064750000}"/>
    <cellStyle name="Normal 4 4 4 3 2 3 2 2" xfId="50310" xr:uid="{00000000-0005-0000-0000-000065750000}"/>
    <cellStyle name="Normal 4 4 4 3 2 3 3" xfId="21810" xr:uid="{00000000-0005-0000-0000-000066750000}"/>
    <cellStyle name="Normal 4 4 4 3 2 3 4" xfId="41760" xr:uid="{00000000-0005-0000-0000-000067750000}"/>
    <cellStyle name="Normal 4 4 4 3 2 4" xfId="16108" xr:uid="{00000000-0005-0000-0000-000068750000}"/>
    <cellStyle name="Normal 4 4 4 3 2 4 2" xfId="36060" xr:uid="{00000000-0005-0000-0000-000069750000}"/>
    <cellStyle name="Normal 4 4 4 3 2 5" xfId="24660" xr:uid="{00000000-0005-0000-0000-00006A750000}"/>
    <cellStyle name="Normal 4 4 4 3 2 5 2" xfId="44610" xr:uid="{00000000-0005-0000-0000-00006B750000}"/>
    <cellStyle name="Normal 4 4 4 3 2 6" xfId="13258" xr:uid="{00000000-0005-0000-0000-00006C750000}"/>
    <cellStyle name="Normal 4 4 4 3 2 7" xfId="33210" xr:uid="{00000000-0005-0000-0000-00006D750000}"/>
    <cellStyle name="Normal 4 4 4 3 3" xfId="7555" xr:uid="{00000000-0005-0000-0000-00006E750000}"/>
    <cellStyle name="Normal 4 4 4 3 3 2" xfId="27509" xr:uid="{00000000-0005-0000-0000-00006F750000}"/>
    <cellStyle name="Normal 4 4 4 3 3 2 2" xfId="47459" xr:uid="{00000000-0005-0000-0000-000070750000}"/>
    <cellStyle name="Normal 4 4 4 3 3 3" xfId="18959" xr:uid="{00000000-0005-0000-0000-000071750000}"/>
    <cellStyle name="Normal 4 4 4 3 3 4" xfId="38909" xr:uid="{00000000-0005-0000-0000-000072750000}"/>
    <cellStyle name="Normal 4 4 4 3 4" xfId="10407" xr:uid="{00000000-0005-0000-0000-000073750000}"/>
    <cellStyle name="Normal 4 4 4 3 4 2" xfId="30359" xr:uid="{00000000-0005-0000-0000-000074750000}"/>
    <cellStyle name="Normal 4 4 4 3 4 2 2" xfId="50309" xr:uid="{00000000-0005-0000-0000-000075750000}"/>
    <cellStyle name="Normal 4 4 4 3 4 3" xfId="21809" xr:uid="{00000000-0005-0000-0000-000076750000}"/>
    <cellStyle name="Normal 4 4 4 3 4 4" xfId="41759" xr:uid="{00000000-0005-0000-0000-000077750000}"/>
    <cellStyle name="Normal 4 4 4 3 5" xfId="16107" xr:uid="{00000000-0005-0000-0000-000078750000}"/>
    <cellStyle name="Normal 4 4 4 3 5 2" xfId="36059" xr:uid="{00000000-0005-0000-0000-000079750000}"/>
    <cellStyle name="Normal 4 4 4 3 6" xfId="24659" xr:uid="{00000000-0005-0000-0000-00007A750000}"/>
    <cellStyle name="Normal 4 4 4 3 6 2" xfId="44609" xr:uid="{00000000-0005-0000-0000-00007B750000}"/>
    <cellStyle name="Normal 4 4 4 3 7" xfId="13257" xr:uid="{00000000-0005-0000-0000-00007C750000}"/>
    <cellStyle name="Normal 4 4 4 3 8" xfId="33209" xr:uid="{00000000-0005-0000-0000-00007D750000}"/>
    <cellStyle name="Normal 4 4 4 4" xfId="3343" xr:uid="{00000000-0005-0000-0000-00007E750000}"/>
    <cellStyle name="Normal 4 4 4 4 2" xfId="3344" xr:uid="{00000000-0005-0000-0000-00007F750000}"/>
    <cellStyle name="Normal 4 4 4 4 2 2" xfId="7558" xr:uid="{00000000-0005-0000-0000-000080750000}"/>
    <cellStyle name="Normal 4 4 4 4 2 2 2" xfId="27512" xr:uid="{00000000-0005-0000-0000-000081750000}"/>
    <cellStyle name="Normal 4 4 4 4 2 2 2 2" xfId="47462" xr:uid="{00000000-0005-0000-0000-000082750000}"/>
    <cellStyle name="Normal 4 4 4 4 2 2 3" xfId="18962" xr:uid="{00000000-0005-0000-0000-000083750000}"/>
    <cellStyle name="Normal 4 4 4 4 2 2 4" xfId="38912" xr:uid="{00000000-0005-0000-0000-000084750000}"/>
    <cellStyle name="Normal 4 4 4 4 2 3" xfId="10410" xr:uid="{00000000-0005-0000-0000-000085750000}"/>
    <cellStyle name="Normal 4 4 4 4 2 3 2" xfId="30362" xr:uid="{00000000-0005-0000-0000-000086750000}"/>
    <cellStyle name="Normal 4 4 4 4 2 3 2 2" xfId="50312" xr:uid="{00000000-0005-0000-0000-000087750000}"/>
    <cellStyle name="Normal 4 4 4 4 2 3 3" xfId="21812" xr:uid="{00000000-0005-0000-0000-000088750000}"/>
    <cellStyle name="Normal 4 4 4 4 2 3 4" xfId="41762" xr:uid="{00000000-0005-0000-0000-000089750000}"/>
    <cellStyle name="Normal 4 4 4 4 2 4" xfId="16110" xr:uid="{00000000-0005-0000-0000-00008A750000}"/>
    <cellStyle name="Normal 4 4 4 4 2 4 2" xfId="36062" xr:uid="{00000000-0005-0000-0000-00008B750000}"/>
    <cellStyle name="Normal 4 4 4 4 2 5" xfId="24662" xr:uid="{00000000-0005-0000-0000-00008C750000}"/>
    <cellStyle name="Normal 4 4 4 4 2 5 2" xfId="44612" xr:uid="{00000000-0005-0000-0000-00008D750000}"/>
    <cellStyle name="Normal 4 4 4 4 2 6" xfId="13260" xr:uid="{00000000-0005-0000-0000-00008E750000}"/>
    <cellStyle name="Normal 4 4 4 4 2 7" xfId="33212" xr:uid="{00000000-0005-0000-0000-00008F750000}"/>
    <cellStyle name="Normal 4 4 4 4 3" xfId="7557" xr:uid="{00000000-0005-0000-0000-000090750000}"/>
    <cellStyle name="Normal 4 4 4 4 3 2" xfId="27511" xr:uid="{00000000-0005-0000-0000-000091750000}"/>
    <cellStyle name="Normal 4 4 4 4 3 2 2" xfId="47461" xr:uid="{00000000-0005-0000-0000-000092750000}"/>
    <cellStyle name="Normal 4 4 4 4 3 3" xfId="18961" xr:uid="{00000000-0005-0000-0000-000093750000}"/>
    <cellStyle name="Normal 4 4 4 4 3 4" xfId="38911" xr:uid="{00000000-0005-0000-0000-000094750000}"/>
    <cellStyle name="Normal 4 4 4 4 4" xfId="10409" xr:uid="{00000000-0005-0000-0000-000095750000}"/>
    <cellStyle name="Normal 4 4 4 4 4 2" xfId="30361" xr:uid="{00000000-0005-0000-0000-000096750000}"/>
    <cellStyle name="Normal 4 4 4 4 4 2 2" xfId="50311" xr:uid="{00000000-0005-0000-0000-000097750000}"/>
    <cellStyle name="Normal 4 4 4 4 4 3" xfId="21811" xr:uid="{00000000-0005-0000-0000-000098750000}"/>
    <cellStyle name="Normal 4 4 4 4 4 4" xfId="41761" xr:uid="{00000000-0005-0000-0000-000099750000}"/>
    <cellStyle name="Normal 4 4 4 4 5" xfId="16109" xr:uid="{00000000-0005-0000-0000-00009A750000}"/>
    <cellStyle name="Normal 4 4 4 4 5 2" xfId="36061" xr:uid="{00000000-0005-0000-0000-00009B750000}"/>
    <cellStyle name="Normal 4 4 4 4 6" xfId="24661" xr:uid="{00000000-0005-0000-0000-00009C750000}"/>
    <cellStyle name="Normal 4 4 4 4 6 2" xfId="44611" xr:uid="{00000000-0005-0000-0000-00009D750000}"/>
    <cellStyle name="Normal 4 4 4 4 7" xfId="13259" xr:uid="{00000000-0005-0000-0000-00009E750000}"/>
    <cellStyle name="Normal 4 4 4 4 8" xfId="33211" xr:uid="{00000000-0005-0000-0000-00009F750000}"/>
    <cellStyle name="Normal 4 4 4 5" xfId="3345" xr:uid="{00000000-0005-0000-0000-0000A0750000}"/>
    <cellStyle name="Normal 4 4 4 5 2" xfId="7559" xr:uid="{00000000-0005-0000-0000-0000A1750000}"/>
    <cellStyle name="Normal 4 4 4 5 2 2" xfId="27513" xr:uid="{00000000-0005-0000-0000-0000A2750000}"/>
    <cellStyle name="Normal 4 4 4 5 2 2 2" xfId="47463" xr:uid="{00000000-0005-0000-0000-0000A3750000}"/>
    <cellStyle name="Normal 4 4 4 5 2 3" xfId="18963" xr:uid="{00000000-0005-0000-0000-0000A4750000}"/>
    <cellStyle name="Normal 4 4 4 5 2 4" xfId="38913" xr:uid="{00000000-0005-0000-0000-0000A5750000}"/>
    <cellStyle name="Normal 4 4 4 5 3" xfId="10411" xr:uid="{00000000-0005-0000-0000-0000A6750000}"/>
    <cellStyle name="Normal 4 4 4 5 3 2" xfId="30363" xr:uid="{00000000-0005-0000-0000-0000A7750000}"/>
    <cellStyle name="Normal 4 4 4 5 3 2 2" xfId="50313" xr:uid="{00000000-0005-0000-0000-0000A8750000}"/>
    <cellStyle name="Normal 4 4 4 5 3 3" xfId="21813" xr:uid="{00000000-0005-0000-0000-0000A9750000}"/>
    <cellStyle name="Normal 4 4 4 5 3 4" xfId="41763" xr:uid="{00000000-0005-0000-0000-0000AA750000}"/>
    <cellStyle name="Normal 4 4 4 5 4" xfId="16111" xr:uid="{00000000-0005-0000-0000-0000AB750000}"/>
    <cellStyle name="Normal 4 4 4 5 4 2" xfId="36063" xr:uid="{00000000-0005-0000-0000-0000AC750000}"/>
    <cellStyle name="Normal 4 4 4 5 5" xfId="24663" xr:uid="{00000000-0005-0000-0000-0000AD750000}"/>
    <cellStyle name="Normal 4 4 4 5 5 2" xfId="44613" xr:uid="{00000000-0005-0000-0000-0000AE750000}"/>
    <cellStyle name="Normal 4 4 4 5 6" xfId="13261" xr:uid="{00000000-0005-0000-0000-0000AF750000}"/>
    <cellStyle name="Normal 4 4 4 5 7" xfId="33213" xr:uid="{00000000-0005-0000-0000-0000B0750000}"/>
    <cellStyle name="Normal 4 4 4 6" xfId="7548" xr:uid="{00000000-0005-0000-0000-0000B1750000}"/>
    <cellStyle name="Normal 4 4 4 6 2" xfId="27502" xr:uid="{00000000-0005-0000-0000-0000B2750000}"/>
    <cellStyle name="Normal 4 4 4 6 2 2" xfId="47452" xr:uid="{00000000-0005-0000-0000-0000B3750000}"/>
    <cellStyle name="Normal 4 4 4 6 3" xfId="18952" xr:uid="{00000000-0005-0000-0000-0000B4750000}"/>
    <cellStyle name="Normal 4 4 4 6 4" xfId="38902" xr:uid="{00000000-0005-0000-0000-0000B5750000}"/>
    <cellStyle name="Normal 4 4 4 7" xfId="10400" xr:uid="{00000000-0005-0000-0000-0000B6750000}"/>
    <cellStyle name="Normal 4 4 4 7 2" xfId="30352" xr:uid="{00000000-0005-0000-0000-0000B7750000}"/>
    <cellStyle name="Normal 4 4 4 7 2 2" xfId="50302" xr:uid="{00000000-0005-0000-0000-0000B8750000}"/>
    <cellStyle name="Normal 4 4 4 7 3" xfId="21802" xr:uid="{00000000-0005-0000-0000-0000B9750000}"/>
    <cellStyle name="Normal 4 4 4 7 4" xfId="41752" xr:uid="{00000000-0005-0000-0000-0000BA750000}"/>
    <cellStyle name="Normal 4 4 4 8" xfId="16100" xr:uid="{00000000-0005-0000-0000-0000BB750000}"/>
    <cellStyle name="Normal 4 4 4 8 2" xfId="36052" xr:uid="{00000000-0005-0000-0000-0000BC750000}"/>
    <cellStyle name="Normal 4 4 4 9" xfId="24652" xr:uid="{00000000-0005-0000-0000-0000BD750000}"/>
    <cellStyle name="Normal 4 4 4 9 2" xfId="44602" xr:uid="{00000000-0005-0000-0000-0000BE750000}"/>
    <cellStyle name="Normal 4 4 5" xfId="3346" xr:uid="{00000000-0005-0000-0000-0000BF750000}"/>
    <cellStyle name="Normal 4 4 5 10" xfId="13262" xr:uid="{00000000-0005-0000-0000-0000C0750000}"/>
    <cellStyle name="Normal 4 4 5 11" xfId="33214" xr:uid="{00000000-0005-0000-0000-0000C1750000}"/>
    <cellStyle name="Normal 4 4 5 2" xfId="3347" xr:uid="{00000000-0005-0000-0000-0000C2750000}"/>
    <cellStyle name="Normal 4 4 5 2 10" xfId="33215" xr:uid="{00000000-0005-0000-0000-0000C3750000}"/>
    <cellStyle name="Normal 4 4 5 2 2" xfId="3348" xr:uid="{00000000-0005-0000-0000-0000C4750000}"/>
    <cellStyle name="Normal 4 4 5 2 2 2" xfId="3349" xr:uid="{00000000-0005-0000-0000-0000C5750000}"/>
    <cellStyle name="Normal 4 4 5 2 2 2 2" xfId="7563" xr:uid="{00000000-0005-0000-0000-0000C6750000}"/>
    <cellStyle name="Normal 4 4 5 2 2 2 2 2" xfId="27517" xr:uid="{00000000-0005-0000-0000-0000C7750000}"/>
    <cellStyle name="Normal 4 4 5 2 2 2 2 2 2" xfId="47467" xr:uid="{00000000-0005-0000-0000-0000C8750000}"/>
    <cellStyle name="Normal 4 4 5 2 2 2 2 3" xfId="18967" xr:uid="{00000000-0005-0000-0000-0000C9750000}"/>
    <cellStyle name="Normal 4 4 5 2 2 2 2 4" xfId="38917" xr:uid="{00000000-0005-0000-0000-0000CA750000}"/>
    <cellStyle name="Normal 4 4 5 2 2 2 3" xfId="10415" xr:uid="{00000000-0005-0000-0000-0000CB750000}"/>
    <cellStyle name="Normal 4 4 5 2 2 2 3 2" xfId="30367" xr:uid="{00000000-0005-0000-0000-0000CC750000}"/>
    <cellStyle name="Normal 4 4 5 2 2 2 3 2 2" xfId="50317" xr:uid="{00000000-0005-0000-0000-0000CD750000}"/>
    <cellStyle name="Normal 4 4 5 2 2 2 3 3" xfId="21817" xr:uid="{00000000-0005-0000-0000-0000CE750000}"/>
    <cellStyle name="Normal 4 4 5 2 2 2 3 4" xfId="41767" xr:uid="{00000000-0005-0000-0000-0000CF750000}"/>
    <cellStyle name="Normal 4 4 5 2 2 2 4" xfId="16115" xr:uid="{00000000-0005-0000-0000-0000D0750000}"/>
    <cellStyle name="Normal 4 4 5 2 2 2 4 2" xfId="36067" xr:uid="{00000000-0005-0000-0000-0000D1750000}"/>
    <cellStyle name="Normal 4 4 5 2 2 2 5" xfId="24667" xr:uid="{00000000-0005-0000-0000-0000D2750000}"/>
    <cellStyle name="Normal 4 4 5 2 2 2 5 2" xfId="44617" xr:uid="{00000000-0005-0000-0000-0000D3750000}"/>
    <cellStyle name="Normal 4 4 5 2 2 2 6" xfId="13265" xr:uid="{00000000-0005-0000-0000-0000D4750000}"/>
    <cellStyle name="Normal 4 4 5 2 2 2 7" xfId="33217" xr:uid="{00000000-0005-0000-0000-0000D5750000}"/>
    <cellStyle name="Normal 4 4 5 2 2 3" xfId="7562" xr:uid="{00000000-0005-0000-0000-0000D6750000}"/>
    <cellStyle name="Normal 4 4 5 2 2 3 2" xfId="27516" xr:uid="{00000000-0005-0000-0000-0000D7750000}"/>
    <cellStyle name="Normal 4 4 5 2 2 3 2 2" xfId="47466" xr:uid="{00000000-0005-0000-0000-0000D8750000}"/>
    <cellStyle name="Normal 4 4 5 2 2 3 3" xfId="18966" xr:uid="{00000000-0005-0000-0000-0000D9750000}"/>
    <cellStyle name="Normal 4 4 5 2 2 3 4" xfId="38916" xr:uid="{00000000-0005-0000-0000-0000DA750000}"/>
    <cellStyle name="Normal 4 4 5 2 2 4" xfId="10414" xr:uid="{00000000-0005-0000-0000-0000DB750000}"/>
    <cellStyle name="Normal 4 4 5 2 2 4 2" xfId="30366" xr:uid="{00000000-0005-0000-0000-0000DC750000}"/>
    <cellStyle name="Normal 4 4 5 2 2 4 2 2" xfId="50316" xr:uid="{00000000-0005-0000-0000-0000DD750000}"/>
    <cellStyle name="Normal 4 4 5 2 2 4 3" xfId="21816" xr:uid="{00000000-0005-0000-0000-0000DE750000}"/>
    <cellStyle name="Normal 4 4 5 2 2 4 4" xfId="41766" xr:uid="{00000000-0005-0000-0000-0000DF750000}"/>
    <cellStyle name="Normal 4 4 5 2 2 5" xfId="16114" xr:uid="{00000000-0005-0000-0000-0000E0750000}"/>
    <cellStyle name="Normal 4 4 5 2 2 5 2" xfId="36066" xr:uid="{00000000-0005-0000-0000-0000E1750000}"/>
    <cellStyle name="Normal 4 4 5 2 2 6" xfId="24666" xr:uid="{00000000-0005-0000-0000-0000E2750000}"/>
    <cellStyle name="Normal 4 4 5 2 2 6 2" xfId="44616" xr:uid="{00000000-0005-0000-0000-0000E3750000}"/>
    <cellStyle name="Normal 4 4 5 2 2 7" xfId="13264" xr:uid="{00000000-0005-0000-0000-0000E4750000}"/>
    <cellStyle name="Normal 4 4 5 2 2 8" xfId="33216" xr:uid="{00000000-0005-0000-0000-0000E5750000}"/>
    <cellStyle name="Normal 4 4 5 2 3" xfId="3350" xr:uid="{00000000-0005-0000-0000-0000E6750000}"/>
    <cellStyle name="Normal 4 4 5 2 3 2" xfId="3351" xr:uid="{00000000-0005-0000-0000-0000E7750000}"/>
    <cellStyle name="Normal 4 4 5 2 3 2 2" xfId="7565" xr:uid="{00000000-0005-0000-0000-0000E8750000}"/>
    <cellStyle name="Normal 4 4 5 2 3 2 2 2" xfId="27519" xr:uid="{00000000-0005-0000-0000-0000E9750000}"/>
    <cellStyle name="Normal 4 4 5 2 3 2 2 2 2" xfId="47469" xr:uid="{00000000-0005-0000-0000-0000EA750000}"/>
    <cellStyle name="Normal 4 4 5 2 3 2 2 3" xfId="18969" xr:uid="{00000000-0005-0000-0000-0000EB750000}"/>
    <cellStyle name="Normal 4 4 5 2 3 2 2 4" xfId="38919" xr:uid="{00000000-0005-0000-0000-0000EC750000}"/>
    <cellStyle name="Normal 4 4 5 2 3 2 3" xfId="10417" xr:uid="{00000000-0005-0000-0000-0000ED750000}"/>
    <cellStyle name="Normal 4 4 5 2 3 2 3 2" xfId="30369" xr:uid="{00000000-0005-0000-0000-0000EE750000}"/>
    <cellStyle name="Normal 4 4 5 2 3 2 3 2 2" xfId="50319" xr:uid="{00000000-0005-0000-0000-0000EF750000}"/>
    <cellStyle name="Normal 4 4 5 2 3 2 3 3" xfId="21819" xr:uid="{00000000-0005-0000-0000-0000F0750000}"/>
    <cellStyle name="Normal 4 4 5 2 3 2 3 4" xfId="41769" xr:uid="{00000000-0005-0000-0000-0000F1750000}"/>
    <cellStyle name="Normal 4 4 5 2 3 2 4" xfId="16117" xr:uid="{00000000-0005-0000-0000-0000F2750000}"/>
    <cellStyle name="Normal 4 4 5 2 3 2 4 2" xfId="36069" xr:uid="{00000000-0005-0000-0000-0000F3750000}"/>
    <cellStyle name="Normal 4 4 5 2 3 2 5" xfId="24669" xr:uid="{00000000-0005-0000-0000-0000F4750000}"/>
    <cellStyle name="Normal 4 4 5 2 3 2 5 2" xfId="44619" xr:uid="{00000000-0005-0000-0000-0000F5750000}"/>
    <cellStyle name="Normal 4 4 5 2 3 2 6" xfId="13267" xr:uid="{00000000-0005-0000-0000-0000F6750000}"/>
    <cellStyle name="Normal 4 4 5 2 3 2 7" xfId="33219" xr:uid="{00000000-0005-0000-0000-0000F7750000}"/>
    <cellStyle name="Normal 4 4 5 2 3 3" xfId="7564" xr:uid="{00000000-0005-0000-0000-0000F8750000}"/>
    <cellStyle name="Normal 4 4 5 2 3 3 2" xfId="27518" xr:uid="{00000000-0005-0000-0000-0000F9750000}"/>
    <cellStyle name="Normal 4 4 5 2 3 3 2 2" xfId="47468" xr:uid="{00000000-0005-0000-0000-0000FA750000}"/>
    <cellStyle name="Normal 4 4 5 2 3 3 3" xfId="18968" xr:uid="{00000000-0005-0000-0000-0000FB750000}"/>
    <cellStyle name="Normal 4 4 5 2 3 3 4" xfId="38918" xr:uid="{00000000-0005-0000-0000-0000FC750000}"/>
    <cellStyle name="Normal 4 4 5 2 3 4" xfId="10416" xr:uid="{00000000-0005-0000-0000-0000FD750000}"/>
    <cellStyle name="Normal 4 4 5 2 3 4 2" xfId="30368" xr:uid="{00000000-0005-0000-0000-0000FE750000}"/>
    <cellStyle name="Normal 4 4 5 2 3 4 2 2" xfId="50318" xr:uid="{00000000-0005-0000-0000-0000FF750000}"/>
    <cellStyle name="Normal 4 4 5 2 3 4 3" xfId="21818" xr:uid="{00000000-0005-0000-0000-000000760000}"/>
    <cellStyle name="Normal 4 4 5 2 3 4 4" xfId="41768" xr:uid="{00000000-0005-0000-0000-000001760000}"/>
    <cellStyle name="Normal 4 4 5 2 3 5" xfId="16116" xr:uid="{00000000-0005-0000-0000-000002760000}"/>
    <cellStyle name="Normal 4 4 5 2 3 5 2" xfId="36068" xr:uid="{00000000-0005-0000-0000-000003760000}"/>
    <cellStyle name="Normal 4 4 5 2 3 6" xfId="24668" xr:uid="{00000000-0005-0000-0000-000004760000}"/>
    <cellStyle name="Normal 4 4 5 2 3 6 2" xfId="44618" xr:uid="{00000000-0005-0000-0000-000005760000}"/>
    <cellStyle name="Normal 4 4 5 2 3 7" xfId="13266" xr:uid="{00000000-0005-0000-0000-000006760000}"/>
    <cellStyle name="Normal 4 4 5 2 3 8" xfId="33218" xr:uid="{00000000-0005-0000-0000-000007760000}"/>
    <cellStyle name="Normal 4 4 5 2 4" xfId="3352" xr:uid="{00000000-0005-0000-0000-000008760000}"/>
    <cellStyle name="Normal 4 4 5 2 4 2" xfId="7566" xr:uid="{00000000-0005-0000-0000-000009760000}"/>
    <cellStyle name="Normal 4 4 5 2 4 2 2" xfId="27520" xr:uid="{00000000-0005-0000-0000-00000A760000}"/>
    <cellStyle name="Normal 4 4 5 2 4 2 2 2" xfId="47470" xr:uid="{00000000-0005-0000-0000-00000B760000}"/>
    <cellStyle name="Normal 4 4 5 2 4 2 3" xfId="18970" xr:uid="{00000000-0005-0000-0000-00000C760000}"/>
    <cellStyle name="Normal 4 4 5 2 4 2 4" xfId="38920" xr:uid="{00000000-0005-0000-0000-00000D760000}"/>
    <cellStyle name="Normal 4 4 5 2 4 3" xfId="10418" xr:uid="{00000000-0005-0000-0000-00000E760000}"/>
    <cellStyle name="Normal 4 4 5 2 4 3 2" xfId="30370" xr:uid="{00000000-0005-0000-0000-00000F760000}"/>
    <cellStyle name="Normal 4 4 5 2 4 3 2 2" xfId="50320" xr:uid="{00000000-0005-0000-0000-000010760000}"/>
    <cellStyle name="Normal 4 4 5 2 4 3 3" xfId="21820" xr:uid="{00000000-0005-0000-0000-000011760000}"/>
    <cellStyle name="Normal 4 4 5 2 4 3 4" xfId="41770" xr:uid="{00000000-0005-0000-0000-000012760000}"/>
    <cellStyle name="Normal 4 4 5 2 4 4" xfId="16118" xr:uid="{00000000-0005-0000-0000-000013760000}"/>
    <cellStyle name="Normal 4 4 5 2 4 4 2" xfId="36070" xr:uid="{00000000-0005-0000-0000-000014760000}"/>
    <cellStyle name="Normal 4 4 5 2 4 5" xfId="24670" xr:uid="{00000000-0005-0000-0000-000015760000}"/>
    <cellStyle name="Normal 4 4 5 2 4 5 2" xfId="44620" xr:uid="{00000000-0005-0000-0000-000016760000}"/>
    <cellStyle name="Normal 4 4 5 2 4 6" xfId="13268" xr:uid="{00000000-0005-0000-0000-000017760000}"/>
    <cellStyle name="Normal 4 4 5 2 4 7" xfId="33220" xr:uid="{00000000-0005-0000-0000-000018760000}"/>
    <cellStyle name="Normal 4 4 5 2 5" xfId="7561" xr:uid="{00000000-0005-0000-0000-000019760000}"/>
    <cellStyle name="Normal 4 4 5 2 5 2" xfId="27515" xr:uid="{00000000-0005-0000-0000-00001A760000}"/>
    <cellStyle name="Normal 4 4 5 2 5 2 2" xfId="47465" xr:uid="{00000000-0005-0000-0000-00001B760000}"/>
    <cellStyle name="Normal 4 4 5 2 5 3" xfId="18965" xr:uid="{00000000-0005-0000-0000-00001C760000}"/>
    <cellStyle name="Normal 4 4 5 2 5 4" xfId="38915" xr:uid="{00000000-0005-0000-0000-00001D760000}"/>
    <cellStyle name="Normal 4 4 5 2 6" xfId="10413" xr:uid="{00000000-0005-0000-0000-00001E760000}"/>
    <cellStyle name="Normal 4 4 5 2 6 2" xfId="30365" xr:uid="{00000000-0005-0000-0000-00001F760000}"/>
    <cellStyle name="Normal 4 4 5 2 6 2 2" xfId="50315" xr:uid="{00000000-0005-0000-0000-000020760000}"/>
    <cellStyle name="Normal 4 4 5 2 6 3" xfId="21815" xr:uid="{00000000-0005-0000-0000-000021760000}"/>
    <cellStyle name="Normal 4 4 5 2 6 4" xfId="41765" xr:uid="{00000000-0005-0000-0000-000022760000}"/>
    <cellStyle name="Normal 4 4 5 2 7" xfId="16113" xr:uid="{00000000-0005-0000-0000-000023760000}"/>
    <cellStyle name="Normal 4 4 5 2 7 2" xfId="36065" xr:uid="{00000000-0005-0000-0000-000024760000}"/>
    <cellStyle name="Normal 4 4 5 2 8" xfId="24665" xr:uid="{00000000-0005-0000-0000-000025760000}"/>
    <cellStyle name="Normal 4 4 5 2 8 2" xfId="44615" xr:uid="{00000000-0005-0000-0000-000026760000}"/>
    <cellStyle name="Normal 4 4 5 2 9" xfId="13263" xr:uid="{00000000-0005-0000-0000-000027760000}"/>
    <cellStyle name="Normal 4 4 5 3" xfId="3353" xr:uid="{00000000-0005-0000-0000-000028760000}"/>
    <cellStyle name="Normal 4 4 5 3 2" xfId="3354" xr:uid="{00000000-0005-0000-0000-000029760000}"/>
    <cellStyle name="Normal 4 4 5 3 2 2" xfId="7568" xr:uid="{00000000-0005-0000-0000-00002A760000}"/>
    <cellStyle name="Normal 4 4 5 3 2 2 2" xfId="27522" xr:uid="{00000000-0005-0000-0000-00002B760000}"/>
    <cellStyle name="Normal 4 4 5 3 2 2 2 2" xfId="47472" xr:uid="{00000000-0005-0000-0000-00002C760000}"/>
    <cellStyle name="Normal 4 4 5 3 2 2 3" xfId="18972" xr:uid="{00000000-0005-0000-0000-00002D760000}"/>
    <cellStyle name="Normal 4 4 5 3 2 2 4" xfId="38922" xr:uid="{00000000-0005-0000-0000-00002E760000}"/>
    <cellStyle name="Normal 4 4 5 3 2 3" xfId="10420" xr:uid="{00000000-0005-0000-0000-00002F760000}"/>
    <cellStyle name="Normal 4 4 5 3 2 3 2" xfId="30372" xr:uid="{00000000-0005-0000-0000-000030760000}"/>
    <cellStyle name="Normal 4 4 5 3 2 3 2 2" xfId="50322" xr:uid="{00000000-0005-0000-0000-000031760000}"/>
    <cellStyle name="Normal 4 4 5 3 2 3 3" xfId="21822" xr:uid="{00000000-0005-0000-0000-000032760000}"/>
    <cellStyle name="Normal 4 4 5 3 2 3 4" xfId="41772" xr:uid="{00000000-0005-0000-0000-000033760000}"/>
    <cellStyle name="Normal 4 4 5 3 2 4" xfId="16120" xr:uid="{00000000-0005-0000-0000-000034760000}"/>
    <cellStyle name="Normal 4 4 5 3 2 4 2" xfId="36072" xr:uid="{00000000-0005-0000-0000-000035760000}"/>
    <cellStyle name="Normal 4 4 5 3 2 5" xfId="24672" xr:uid="{00000000-0005-0000-0000-000036760000}"/>
    <cellStyle name="Normal 4 4 5 3 2 5 2" xfId="44622" xr:uid="{00000000-0005-0000-0000-000037760000}"/>
    <cellStyle name="Normal 4 4 5 3 2 6" xfId="13270" xr:uid="{00000000-0005-0000-0000-000038760000}"/>
    <cellStyle name="Normal 4 4 5 3 2 7" xfId="33222" xr:uid="{00000000-0005-0000-0000-000039760000}"/>
    <cellStyle name="Normal 4 4 5 3 3" xfId="7567" xr:uid="{00000000-0005-0000-0000-00003A760000}"/>
    <cellStyle name="Normal 4 4 5 3 3 2" xfId="27521" xr:uid="{00000000-0005-0000-0000-00003B760000}"/>
    <cellStyle name="Normal 4 4 5 3 3 2 2" xfId="47471" xr:uid="{00000000-0005-0000-0000-00003C760000}"/>
    <cellStyle name="Normal 4 4 5 3 3 3" xfId="18971" xr:uid="{00000000-0005-0000-0000-00003D760000}"/>
    <cellStyle name="Normal 4 4 5 3 3 4" xfId="38921" xr:uid="{00000000-0005-0000-0000-00003E760000}"/>
    <cellStyle name="Normal 4 4 5 3 4" xfId="10419" xr:uid="{00000000-0005-0000-0000-00003F760000}"/>
    <cellStyle name="Normal 4 4 5 3 4 2" xfId="30371" xr:uid="{00000000-0005-0000-0000-000040760000}"/>
    <cellStyle name="Normal 4 4 5 3 4 2 2" xfId="50321" xr:uid="{00000000-0005-0000-0000-000041760000}"/>
    <cellStyle name="Normal 4 4 5 3 4 3" xfId="21821" xr:uid="{00000000-0005-0000-0000-000042760000}"/>
    <cellStyle name="Normal 4 4 5 3 4 4" xfId="41771" xr:uid="{00000000-0005-0000-0000-000043760000}"/>
    <cellStyle name="Normal 4 4 5 3 5" xfId="16119" xr:uid="{00000000-0005-0000-0000-000044760000}"/>
    <cellStyle name="Normal 4 4 5 3 5 2" xfId="36071" xr:uid="{00000000-0005-0000-0000-000045760000}"/>
    <cellStyle name="Normal 4 4 5 3 6" xfId="24671" xr:uid="{00000000-0005-0000-0000-000046760000}"/>
    <cellStyle name="Normal 4 4 5 3 6 2" xfId="44621" xr:uid="{00000000-0005-0000-0000-000047760000}"/>
    <cellStyle name="Normal 4 4 5 3 7" xfId="13269" xr:uid="{00000000-0005-0000-0000-000048760000}"/>
    <cellStyle name="Normal 4 4 5 3 8" xfId="33221" xr:uid="{00000000-0005-0000-0000-000049760000}"/>
    <cellStyle name="Normal 4 4 5 4" xfId="3355" xr:uid="{00000000-0005-0000-0000-00004A760000}"/>
    <cellStyle name="Normal 4 4 5 4 2" xfId="3356" xr:uid="{00000000-0005-0000-0000-00004B760000}"/>
    <cellStyle name="Normal 4 4 5 4 2 2" xfId="7570" xr:uid="{00000000-0005-0000-0000-00004C760000}"/>
    <cellStyle name="Normal 4 4 5 4 2 2 2" xfId="27524" xr:uid="{00000000-0005-0000-0000-00004D760000}"/>
    <cellStyle name="Normal 4 4 5 4 2 2 2 2" xfId="47474" xr:uid="{00000000-0005-0000-0000-00004E760000}"/>
    <cellStyle name="Normal 4 4 5 4 2 2 3" xfId="18974" xr:uid="{00000000-0005-0000-0000-00004F760000}"/>
    <cellStyle name="Normal 4 4 5 4 2 2 4" xfId="38924" xr:uid="{00000000-0005-0000-0000-000050760000}"/>
    <cellStyle name="Normal 4 4 5 4 2 3" xfId="10422" xr:uid="{00000000-0005-0000-0000-000051760000}"/>
    <cellStyle name="Normal 4 4 5 4 2 3 2" xfId="30374" xr:uid="{00000000-0005-0000-0000-000052760000}"/>
    <cellStyle name="Normal 4 4 5 4 2 3 2 2" xfId="50324" xr:uid="{00000000-0005-0000-0000-000053760000}"/>
    <cellStyle name="Normal 4 4 5 4 2 3 3" xfId="21824" xr:uid="{00000000-0005-0000-0000-000054760000}"/>
    <cellStyle name="Normal 4 4 5 4 2 3 4" xfId="41774" xr:uid="{00000000-0005-0000-0000-000055760000}"/>
    <cellStyle name="Normal 4 4 5 4 2 4" xfId="16122" xr:uid="{00000000-0005-0000-0000-000056760000}"/>
    <cellStyle name="Normal 4 4 5 4 2 4 2" xfId="36074" xr:uid="{00000000-0005-0000-0000-000057760000}"/>
    <cellStyle name="Normal 4 4 5 4 2 5" xfId="24674" xr:uid="{00000000-0005-0000-0000-000058760000}"/>
    <cellStyle name="Normal 4 4 5 4 2 5 2" xfId="44624" xr:uid="{00000000-0005-0000-0000-000059760000}"/>
    <cellStyle name="Normal 4 4 5 4 2 6" xfId="13272" xr:uid="{00000000-0005-0000-0000-00005A760000}"/>
    <cellStyle name="Normal 4 4 5 4 2 7" xfId="33224" xr:uid="{00000000-0005-0000-0000-00005B760000}"/>
    <cellStyle name="Normal 4 4 5 4 3" xfId="7569" xr:uid="{00000000-0005-0000-0000-00005C760000}"/>
    <cellStyle name="Normal 4 4 5 4 3 2" xfId="27523" xr:uid="{00000000-0005-0000-0000-00005D760000}"/>
    <cellStyle name="Normal 4 4 5 4 3 2 2" xfId="47473" xr:uid="{00000000-0005-0000-0000-00005E760000}"/>
    <cellStyle name="Normal 4 4 5 4 3 3" xfId="18973" xr:uid="{00000000-0005-0000-0000-00005F760000}"/>
    <cellStyle name="Normal 4 4 5 4 3 4" xfId="38923" xr:uid="{00000000-0005-0000-0000-000060760000}"/>
    <cellStyle name="Normal 4 4 5 4 4" xfId="10421" xr:uid="{00000000-0005-0000-0000-000061760000}"/>
    <cellStyle name="Normal 4 4 5 4 4 2" xfId="30373" xr:uid="{00000000-0005-0000-0000-000062760000}"/>
    <cellStyle name="Normal 4 4 5 4 4 2 2" xfId="50323" xr:uid="{00000000-0005-0000-0000-000063760000}"/>
    <cellStyle name="Normal 4 4 5 4 4 3" xfId="21823" xr:uid="{00000000-0005-0000-0000-000064760000}"/>
    <cellStyle name="Normal 4 4 5 4 4 4" xfId="41773" xr:uid="{00000000-0005-0000-0000-000065760000}"/>
    <cellStyle name="Normal 4 4 5 4 5" xfId="16121" xr:uid="{00000000-0005-0000-0000-000066760000}"/>
    <cellStyle name="Normal 4 4 5 4 5 2" xfId="36073" xr:uid="{00000000-0005-0000-0000-000067760000}"/>
    <cellStyle name="Normal 4 4 5 4 6" xfId="24673" xr:uid="{00000000-0005-0000-0000-000068760000}"/>
    <cellStyle name="Normal 4 4 5 4 6 2" xfId="44623" xr:uid="{00000000-0005-0000-0000-000069760000}"/>
    <cellStyle name="Normal 4 4 5 4 7" xfId="13271" xr:uid="{00000000-0005-0000-0000-00006A760000}"/>
    <cellStyle name="Normal 4 4 5 4 8" xfId="33223" xr:uid="{00000000-0005-0000-0000-00006B760000}"/>
    <cellStyle name="Normal 4 4 5 5" xfId="3357" xr:uid="{00000000-0005-0000-0000-00006C760000}"/>
    <cellStyle name="Normal 4 4 5 5 2" xfId="7571" xr:uid="{00000000-0005-0000-0000-00006D760000}"/>
    <cellStyle name="Normal 4 4 5 5 2 2" xfId="27525" xr:uid="{00000000-0005-0000-0000-00006E760000}"/>
    <cellStyle name="Normal 4 4 5 5 2 2 2" xfId="47475" xr:uid="{00000000-0005-0000-0000-00006F760000}"/>
    <cellStyle name="Normal 4 4 5 5 2 3" xfId="18975" xr:uid="{00000000-0005-0000-0000-000070760000}"/>
    <cellStyle name="Normal 4 4 5 5 2 4" xfId="38925" xr:uid="{00000000-0005-0000-0000-000071760000}"/>
    <cellStyle name="Normal 4 4 5 5 3" xfId="10423" xr:uid="{00000000-0005-0000-0000-000072760000}"/>
    <cellStyle name="Normal 4 4 5 5 3 2" xfId="30375" xr:uid="{00000000-0005-0000-0000-000073760000}"/>
    <cellStyle name="Normal 4 4 5 5 3 2 2" xfId="50325" xr:uid="{00000000-0005-0000-0000-000074760000}"/>
    <cellStyle name="Normal 4 4 5 5 3 3" xfId="21825" xr:uid="{00000000-0005-0000-0000-000075760000}"/>
    <cellStyle name="Normal 4 4 5 5 3 4" xfId="41775" xr:uid="{00000000-0005-0000-0000-000076760000}"/>
    <cellStyle name="Normal 4 4 5 5 4" xfId="16123" xr:uid="{00000000-0005-0000-0000-000077760000}"/>
    <cellStyle name="Normal 4 4 5 5 4 2" xfId="36075" xr:uid="{00000000-0005-0000-0000-000078760000}"/>
    <cellStyle name="Normal 4 4 5 5 5" xfId="24675" xr:uid="{00000000-0005-0000-0000-000079760000}"/>
    <cellStyle name="Normal 4 4 5 5 5 2" xfId="44625" xr:uid="{00000000-0005-0000-0000-00007A760000}"/>
    <cellStyle name="Normal 4 4 5 5 6" xfId="13273" xr:uid="{00000000-0005-0000-0000-00007B760000}"/>
    <cellStyle name="Normal 4 4 5 5 7" xfId="33225" xr:uid="{00000000-0005-0000-0000-00007C760000}"/>
    <cellStyle name="Normal 4 4 5 6" xfId="7560" xr:uid="{00000000-0005-0000-0000-00007D760000}"/>
    <cellStyle name="Normal 4 4 5 6 2" xfId="27514" xr:uid="{00000000-0005-0000-0000-00007E760000}"/>
    <cellStyle name="Normal 4 4 5 6 2 2" xfId="47464" xr:uid="{00000000-0005-0000-0000-00007F760000}"/>
    <cellStyle name="Normal 4 4 5 6 3" xfId="18964" xr:uid="{00000000-0005-0000-0000-000080760000}"/>
    <cellStyle name="Normal 4 4 5 6 4" xfId="38914" xr:uid="{00000000-0005-0000-0000-000081760000}"/>
    <cellStyle name="Normal 4 4 5 7" xfId="10412" xr:uid="{00000000-0005-0000-0000-000082760000}"/>
    <cellStyle name="Normal 4 4 5 7 2" xfId="30364" xr:uid="{00000000-0005-0000-0000-000083760000}"/>
    <cellStyle name="Normal 4 4 5 7 2 2" xfId="50314" xr:uid="{00000000-0005-0000-0000-000084760000}"/>
    <cellStyle name="Normal 4 4 5 7 3" xfId="21814" xr:uid="{00000000-0005-0000-0000-000085760000}"/>
    <cellStyle name="Normal 4 4 5 7 4" xfId="41764" xr:uid="{00000000-0005-0000-0000-000086760000}"/>
    <cellStyle name="Normal 4 4 5 8" xfId="16112" xr:uid="{00000000-0005-0000-0000-000087760000}"/>
    <cellStyle name="Normal 4 4 5 8 2" xfId="36064" xr:uid="{00000000-0005-0000-0000-000088760000}"/>
    <cellStyle name="Normal 4 4 5 9" xfId="24664" xr:uid="{00000000-0005-0000-0000-000089760000}"/>
    <cellStyle name="Normal 4 4 5 9 2" xfId="44614" xr:uid="{00000000-0005-0000-0000-00008A760000}"/>
    <cellStyle name="Normal 4 4 6" xfId="3358" xr:uid="{00000000-0005-0000-0000-00008B760000}"/>
    <cellStyle name="Normal 4 4 6 10" xfId="13274" xr:uid="{00000000-0005-0000-0000-00008C760000}"/>
    <cellStyle name="Normal 4 4 6 11" xfId="33226" xr:uid="{00000000-0005-0000-0000-00008D760000}"/>
    <cellStyle name="Normal 4 4 6 2" xfId="3359" xr:uid="{00000000-0005-0000-0000-00008E760000}"/>
    <cellStyle name="Normal 4 4 6 2 10" xfId="33227" xr:uid="{00000000-0005-0000-0000-00008F760000}"/>
    <cellStyle name="Normal 4 4 6 2 2" xfId="3360" xr:uid="{00000000-0005-0000-0000-000090760000}"/>
    <cellStyle name="Normal 4 4 6 2 2 2" xfId="3361" xr:uid="{00000000-0005-0000-0000-000091760000}"/>
    <cellStyle name="Normal 4 4 6 2 2 2 2" xfId="7575" xr:uid="{00000000-0005-0000-0000-000092760000}"/>
    <cellStyle name="Normal 4 4 6 2 2 2 2 2" xfId="27529" xr:uid="{00000000-0005-0000-0000-000093760000}"/>
    <cellStyle name="Normal 4 4 6 2 2 2 2 2 2" xfId="47479" xr:uid="{00000000-0005-0000-0000-000094760000}"/>
    <cellStyle name="Normal 4 4 6 2 2 2 2 3" xfId="18979" xr:uid="{00000000-0005-0000-0000-000095760000}"/>
    <cellStyle name="Normal 4 4 6 2 2 2 2 4" xfId="38929" xr:uid="{00000000-0005-0000-0000-000096760000}"/>
    <cellStyle name="Normal 4 4 6 2 2 2 3" xfId="10427" xr:uid="{00000000-0005-0000-0000-000097760000}"/>
    <cellStyle name="Normal 4 4 6 2 2 2 3 2" xfId="30379" xr:uid="{00000000-0005-0000-0000-000098760000}"/>
    <cellStyle name="Normal 4 4 6 2 2 2 3 2 2" xfId="50329" xr:uid="{00000000-0005-0000-0000-000099760000}"/>
    <cellStyle name="Normal 4 4 6 2 2 2 3 3" xfId="21829" xr:uid="{00000000-0005-0000-0000-00009A760000}"/>
    <cellStyle name="Normal 4 4 6 2 2 2 3 4" xfId="41779" xr:uid="{00000000-0005-0000-0000-00009B760000}"/>
    <cellStyle name="Normal 4 4 6 2 2 2 4" xfId="16127" xr:uid="{00000000-0005-0000-0000-00009C760000}"/>
    <cellStyle name="Normal 4 4 6 2 2 2 4 2" xfId="36079" xr:uid="{00000000-0005-0000-0000-00009D760000}"/>
    <cellStyle name="Normal 4 4 6 2 2 2 5" xfId="24679" xr:uid="{00000000-0005-0000-0000-00009E760000}"/>
    <cellStyle name="Normal 4 4 6 2 2 2 5 2" xfId="44629" xr:uid="{00000000-0005-0000-0000-00009F760000}"/>
    <cellStyle name="Normal 4 4 6 2 2 2 6" xfId="13277" xr:uid="{00000000-0005-0000-0000-0000A0760000}"/>
    <cellStyle name="Normal 4 4 6 2 2 2 7" xfId="33229" xr:uid="{00000000-0005-0000-0000-0000A1760000}"/>
    <cellStyle name="Normal 4 4 6 2 2 3" xfId="7574" xr:uid="{00000000-0005-0000-0000-0000A2760000}"/>
    <cellStyle name="Normal 4 4 6 2 2 3 2" xfId="27528" xr:uid="{00000000-0005-0000-0000-0000A3760000}"/>
    <cellStyle name="Normal 4 4 6 2 2 3 2 2" xfId="47478" xr:uid="{00000000-0005-0000-0000-0000A4760000}"/>
    <cellStyle name="Normal 4 4 6 2 2 3 3" xfId="18978" xr:uid="{00000000-0005-0000-0000-0000A5760000}"/>
    <cellStyle name="Normal 4 4 6 2 2 3 4" xfId="38928" xr:uid="{00000000-0005-0000-0000-0000A6760000}"/>
    <cellStyle name="Normal 4 4 6 2 2 4" xfId="10426" xr:uid="{00000000-0005-0000-0000-0000A7760000}"/>
    <cellStyle name="Normal 4 4 6 2 2 4 2" xfId="30378" xr:uid="{00000000-0005-0000-0000-0000A8760000}"/>
    <cellStyle name="Normal 4 4 6 2 2 4 2 2" xfId="50328" xr:uid="{00000000-0005-0000-0000-0000A9760000}"/>
    <cellStyle name="Normal 4 4 6 2 2 4 3" xfId="21828" xr:uid="{00000000-0005-0000-0000-0000AA760000}"/>
    <cellStyle name="Normal 4 4 6 2 2 4 4" xfId="41778" xr:uid="{00000000-0005-0000-0000-0000AB760000}"/>
    <cellStyle name="Normal 4 4 6 2 2 5" xfId="16126" xr:uid="{00000000-0005-0000-0000-0000AC760000}"/>
    <cellStyle name="Normal 4 4 6 2 2 5 2" xfId="36078" xr:uid="{00000000-0005-0000-0000-0000AD760000}"/>
    <cellStyle name="Normal 4 4 6 2 2 6" xfId="24678" xr:uid="{00000000-0005-0000-0000-0000AE760000}"/>
    <cellStyle name="Normal 4 4 6 2 2 6 2" xfId="44628" xr:uid="{00000000-0005-0000-0000-0000AF760000}"/>
    <cellStyle name="Normal 4 4 6 2 2 7" xfId="13276" xr:uid="{00000000-0005-0000-0000-0000B0760000}"/>
    <cellStyle name="Normal 4 4 6 2 2 8" xfId="33228" xr:uid="{00000000-0005-0000-0000-0000B1760000}"/>
    <cellStyle name="Normal 4 4 6 2 3" xfId="3362" xr:uid="{00000000-0005-0000-0000-0000B2760000}"/>
    <cellStyle name="Normal 4 4 6 2 3 2" xfId="3363" xr:uid="{00000000-0005-0000-0000-0000B3760000}"/>
    <cellStyle name="Normal 4 4 6 2 3 2 2" xfId="7577" xr:uid="{00000000-0005-0000-0000-0000B4760000}"/>
    <cellStyle name="Normal 4 4 6 2 3 2 2 2" xfId="27531" xr:uid="{00000000-0005-0000-0000-0000B5760000}"/>
    <cellStyle name="Normal 4 4 6 2 3 2 2 2 2" xfId="47481" xr:uid="{00000000-0005-0000-0000-0000B6760000}"/>
    <cellStyle name="Normal 4 4 6 2 3 2 2 3" xfId="18981" xr:uid="{00000000-0005-0000-0000-0000B7760000}"/>
    <cellStyle name="Normal 4 4 6 2 3 2 2 4" xfId="38931" xr:uid="{00000000-0005-0000-0000-0000B8760000}"/>
    <cellStyle name="Normal 4 4 6 2 3 2 3" xfId="10429" xr:uid="{00000000-0005-0000-0000-0000B9760000}"/>
    <cellStyle name="Normal 4 4 6 2 3 2 3 2" xfId="30381" xr:uid="{00000000-0005-0000-0000-0000BA760000}"/>
    <cellStyle name="Normal 4 4 6 2 3 2 3 2 2" xfId="50331" xr:uid="{00000000-0005-0000-0000-0000BB760000}"/>
    <cellStyle name="Normal 4 4 6 2 3 2 3 3" xfId="21831" xr:uid="{00000000-0005-0000-0000-0000BC760000}"/>
    <cellStyle name="Normal 4 4 6 2 3 2 3 4" xfId="41781" xr:uid="{00000000-0005-0000-0000-0000BD760000}"/>
    <cellStyle name="Normal 4 4 6 2 3 2 4" xfId="16129" xr:uid="{00000000-0005-0000-0000-0000BE760000}"/>
    <cellStyle name="Normal 4 4 6 2 3 2 4 2" xfId="36081" xr:uid="{00000000-0005-0000-0000-0000BF760000}"/>
    <cellStyle name="Normal 4 4 6 2 3 2 5" xfId="24681" xr:uid="{00000000-0005-0000-0000-0000C0760000}"/>
    <cellStyle name="Normal 4 4 6 2 3 2 5 2" xfId="44631" xr:uid="{00000000-0005-0000-0000-0000C1760000}"/>
    <cellStyle name="Normal 4 4 6 2 3 2 6" xfId="13279" xr:uid="{00000000-0005-0000-0000-0000C2760000}"/>
    <cellStyle name="Normal 4 4 6 2 3 2 7" xfId="33231" xr:uid="{00000000-0005-0000-0000-0000C3760000}"/>
    <cellStyle name="Normal 4 4 6 2 3 3" xfId="7576" xr:uid="{00000000-0005-0000-0000-0000C4760000}"/>
    <cellStyle name="Normal 4 4 6 2 3 3 2" xfId="27530" xr:uid="{00000000-0005-0000-0000-0000C5760000}"/>
    <cellStyle name="Normal 4 4 6 2 3 3 2 2" xfId="47480" xr:uid="{00000000-0005-0000-0000-0000C6760000}"/>
    <cellStyle name="Normal 4 4 6 2 3 3 3" xfId="18980" xr:uid="{00000000-0005-0000-0000-0000C7760000}"/>
    <cellStyle name="Normal 4 4 6 2 3 3 4" xfId="38930" xr:uid="{00000000-0005-0000-0000-0000C8760000}"/>
    <cellStyle name="Normal 4 4 6 2 3 4" xfId="10428" xr:uid="{00000000-0005-0000-0000-0000C9760000}"/>
    <cellStyle name="Normal 4 4 6 2 3 4 2" xfId="30380" xr:uid="{00000000-0005-0000-0000-0000CA760000}"/>
    <cellStyle name="Normal 4 4 6 2 3 4 2 2" xfId="50330" xr:uid="{00000000-0005-0000-0000-0000CB760000}"/>
    <cellStyle name="Normal 4 4 6 2 3 4 3" xfId="21830" xr:uid="{00000000-0005-0000-0000-0000CC760000}"/>
    <cellStyle name="Normal 4 4 6 2 3 4 4" xfId="41780" xr:uid="{00000000-0005-0000-0000-0000CD760000}"/>
    <cellStyle name="Normal 4 4 6 2 3 5" xfId="16128" xr:uid="{00000000-0005-0000-0000-0000CE760000}"/>
    <cellStyle name="Normal 4 4 6 2 3 5 2" xfId="36080" xr:uid="{00000000-0005-0000-0000-0000CF760000}"/>
    <cellStyle name="Normal 4 4 6 2 3 6" xfId="24680" xr:uid="{00000000-0005-0000-0000-0000D0760000}"/>
    <cellStyle name="Normal 4 4 6 2 3 6 2" xfId="44630" xr:uid="{00000000-0005-0000-0000-0000D1760000}"/>
    <cellStyle name="Normal 4 4 6 2 3 7" xfId="13278" xr:uid="{00000000-0005-0000-0000-0000D2760000}"/>
    <cellStyle name="Normal 4 4 6 2 3 8" xfId="33230" xr:uid="{00000000-0005-0000-0000-0000D3760000}"/>
    <cellStyle name="Normal 4 4 6 2 4" xfId="3364" xr:uid="{00000000-0005-0000-0000-0000D4760000}"/>
    <cellStyle name="Normal 4 4 6 2 4 2" xfId="7578" xr:uid="{00000000-0005-0000-0000-0000D5760000}"/>
    <cellStyle name="Normal 4 4 6 2 4 2 2" xfId="27532" xr:uid="{00000000-0005-0000-0000-0000D6760000}"/>
    <cellStyle name="Normal 4 4 6 2 4 2 2 2" xfId="47482" xr:uid="{00000000-0005-0000-0000-0000D7760000}"/>
    <cellStyle name="Normal 4 4 6 2 4 2 3" xfId="18982" xr:uid="{00000000-0005-0000-0000-0000D8760000}"/>
    <cellStyle name="Normal 4 4 6 2 4 2 4" xfId="38932" xr:uid="{00000000-0005-0000-0000-0000D9760000}"/>
    <cellStyle name="Normal 4 4 6 2 4 3" xfId="10430" xr:uid="{00000000-0005-0000-0000-0000DA760000}"/>
    <cellStyle name="Normal 4 4 6 2 4 3 2" xfId="30382" xr:uid="{00000000-0005-0000-0000-0000DB760000}"/>
    <cellStyle name="Normal 4 4 6 2 4 3 2 2" xfId="50332" xr:uid="{00000000-0005-0000-0000-0000DC760000}"/>
    <cellStyle name="Normal 4 4 6 2 4 3 3" xfId="21832" xr:uid="{00000000-0005-0000-0000-0000DD760000}"/>
    <cellStyle name="Normal 4 4 6 2 4 3 4" xfId="41782" xr:uid="{00000000-0005-0000-0000-0000DE760000}"/>
    <cellStyle name="Normal 4 4 6 2 4 4" xfId="16130" xr:uid="{00000000-0005-0000-0000-0000DF760000}"/>
    <cellStyle name="Normal 4 4 6 2 4 4 2" xfId="36082" xr:uid="{00000000-0005-0000-0000-0000E0760000}"/>
    <cellStyle name="Normal 4 4 6 2 4 5" xfId="24682" xr:uid="{00000000-0005-0000-0000-0000E1760000}"/>
    <cellStyle name="Normal 4 4 6 2 4 5 2" xfId="44632" xr:uid="{00000000-0005-0000-0000-0000E2760000}"/>
    <cellStyle name="Normal 4 4 6 2 4 6" xfId="13280" xr:uid="{00000000-0005-0000-0000-0000E3760000}"/>
    <cellStyle name="Normal 4 4 6 2 4 7" xfId="33232" xr:uid="{00000000-0005-0000-0000-0000E4760000}"/>
    <cellStyle name="Normal 4 4 6 2 5" xfId="7573" xr:uid="{00000000-0005-0000-0000-0000E5760000}"/>
    <cellStyle name="Normal 4 4 6 2 5 2" xfId="27527" xr:uid="{00000000-0005-0000-0000-0000E6760000}"/>
    <cellStyle name="Normal 4 4 6 2 5 2 2" xfId="47477" xr:uid="{00000000-0005-0000-0000-0000E7760000}"/>
    <cellStyle name="Normal 4 4 6 2 5 3" xfId="18977" xr:uid="{00000000-0005-0000-0000-0000E8760000}"/>
    <cellStyle name="Normal 4 4 6 2 5 4" xfId="38927" xr:uid="{00000000-0005-0000-0000-0000E9760000}"/>
    <cellStyle name="Normal 4 4 6 2 6" xfId="10425" xr:uid="{00000000-0005-0000-0000-0000EA760000}"/>
    <cellStyle name="Normal 4 4 6 2 6 2" xfId="30377" xr:uid="{00000000-0005-0000-0000-0000EB760000}"/>
    <cellStyle name="Normal 4 4 6 2 6 2 2" xfId="50327" xr:uid="{00000000-0005-0000-0000-0000EC760000}"/>
    <cellStyle name="Normal 4 4 6 2 6 3" xfId="21827" xr:uid="{00000000-0005-0000-0000-0000ED760000}"/>
    <cellStyle name="Normal 4 4 6 2 6 4" xfId="41777" xr:uid="{00000000-0005-0000-0000-0000EE760000}"/>
    <cellStyle name="Normal 4 4 6 2 7" xfId="16125" xr:uid="{00000000-0005-0000-0000-0000EF760000}"/>
    <cellStyle name="Normal 4 4 6 2 7 2" xfId="36077" xr:uid="{00000000-0005-0000-0000-0000F0760000}"/>
    <cellStyle name="Normal 4 4 6 2 8" xfId="24677" xr:uid="{00000000-0005-0000-0000-0000F1760000}"/>
    <cellStyle name="Normal 4 4 6 2 8 2" xfId="44627" xr:uid="{00000000-0005-0000-0000-0000F2760000}"/>
    <cellStyle name="Normal 4 4 6 2 9" xfId="13275" xr:uid="{00000000-0005-0000-0000-0000F3760000}"/>
    <cellStyle name="Normal 4 4 6 3" xfId="3365" xr:uid="{00000000-0005-0000-0000-0000F4760000}"/>
    <cellStyle name="Normal 4 4 6 3 2" xfId="3366" xr:uid="{00000000-0005-0000-0000-0000F5760000}"/>
    <cellStyle name="Normal 4 4 6 3 2 2" xfId="7580" xr:uid="{00000000-0005-0000-0000-0000F6760000}"/>
    <cellStyle name="Normal 4 4 6 3 2 2 2" xfId="27534" xr:uid="{00000000-0005-0000-0000-0000F7760000}"/>
    <cellStyle name="Normal 4 4 6 3 2 2 2 2" xfId="47484" xr:uid="{00000000-0005-0000-0000-0000F8760000}"/>
    <cellStyle name="Normal 4 4 6 3 2 2 3" xfId="18984" xr:uid="{00000000-0005-0000-0000-0000F9760000}"/>
    <cellStyle name="Normal 4 4 6 3 2 2 4" xfId="38934" xr:uid="{00000000-0005-0000-0000-0000FA760000}"/>
    <cellStyle name="Normal 4 4 6 3 2 3" xfId="10432" xr:uid="{00000000-0005-0000-0000-0000FB760000}"/>
    <cellStyle name="Normal 4 4 6 3 2 3 2" xfId="30384" xr:uid="{00000000-0005-0000-0000-0000FC760000}"/>
    <cellStyle name="Normal 4 4 6 3 2 3 2 2" xfId="50334" xr:uid="{00000000-0005-0000-0000-0000FD760000}"/>
    <cellStyle name="Normal 4 4 6 3 2 3 3" xfId="21834" xr:uid="{00000000-0005-0000-0000-0000FE760000}"/>
    <cellStyle name="Normal 4 4 6 3 2 3 4" xfId="41784" xr:uid="{00000000-0005-0000-0000-0000FF760000}"/>
    <cellStyle name="Normal 4 4 6 3 2 4" xfId="16132" xr:uid="{00000000-0005-0000-0000-000000770000}"/>
    <cellStyle name="Normal 4 4 6 3 2 4 2" xfId="36084" xr:uid="{00000000-0005-0000-0000-000001770000}"/>
    <cellStyle name="Normal 4 4 6 3 2 5" xfId="24684" xr:uid="{00000000-0005-0000-0000-000002770000}"/>
    <cellStyle name="Normal 4 4 6 3 2 5 2" xfId="44634" xr:uid="{00000000-0005-0000-0000-000003770000}"/>
    <cellStyle name="Normal 4 4 6 3 2 6" xfId="13282" xr:uid="{00000000-0005-0000-0000-000004770000}"/>
    <cellStyle name="Normal 4 4 6 3 2 7" xfId="33234" xr:uid="{00000000-0005-0000-0000-000005770000}"/>
    <cellStyle name="Normal 4 4 6 3 3" xfId="7579" xr:uid="{00000000-0005-0000-0000-000006770000}"/>
    <cellStyle name="Normal 4 4 6 3 3 2" xfId="27533" xr:uid="{00000000-0005-0000-0000-000007770000}"/>
    <cellStyle name="Normal 4 4 6 3 3 2 2" xfId="47483" xr:uid="{00000000-0005-0000-0000-000008770000}"/>
    <cellStyle name="Normal 4 4 6 3 3 3" xfId="18983" xr:uid="{00000000-0005-0000-0000-000009770000}"/>
    <cellStyle name="Normal 4 4 6 3 3 4" xfId="38933" xr:uid="{00000000-0005-0000-0000-00000A770000}"/>
    <cellStyle name="Normal 4 4 6 3 4" xfId="10431" xr:uid="{00000000-0005-0000-0000-00000B770000}"/>
    <cellStyle name="Normal 4 4 6 3 4 2" xfId="30383" xr:uid="{00000000-0005-0000-0000-00000C770000}"/>
    <cellStyle name="Normal 4 4 6 3 4 2 2" xfId="50333" xr:uid="{00000000-0005-0000-0000-00000D770000}"/>
    <cellStyle name="Normal 4 4 6 3 4 3" xfId="21833" xr:uid="{00000000-0005-0000-0000-00000E770000}"/>
    <cellStyle name="Normal 4 4 6 3 4 4" xfId="41783" xr:uid="{00000000-0005-0000-0000-00000F770000}"/>
    <cellStyle name="Normal 4 4 6 3 5" xfId="16131" xr:uid="{00000000-0005-0000-0000-000010770000}"/>
    <cellStyle name="Normal 4 4 6 3 5 2" xfId="36083" xr:uid="{00000000-0005-0000-0000-000011770000}"/>
    <cellStyle name="Normal 4 4 6 3 6" xfId="24683" xr:uid="{00000000-0005-0000-0000-000012770000}"/>
    <cellStyle name="Normal 4 4 6 3 6 2" xfId="44633" xr:uid="{00000000-0005-0000-0000-000013770000}"/>
    <cellStyle name="Normal 4 4 6 3 7" xfId="13281" xr:uid="{00000000-0005-0000-0000-000014770000}"/>
    <cellStyle name="Normal 4 4 6 3 8" xfId="33233" xr:uid="{00000000-0005-0000-0000-000015770000}"/>
    <cellStyle name="Normal 4 4 6 4" xfId="3367" xr:uid="{00000000-0005-0000-0000-000016770000}"/>
    <cellStyle name="Normal 4 4 6 4 2" xfId="3368" xr:uid="{00000000-0005-0000-0000-000017770000}"/>
    <cellStyle name="Normal 4 4 6 4 2 2" xfId="7582" xr:uid="{00000000-0005-0000-0000-000018770000}"/>
    <cellStyle name="Normal 4 4 6 4 2 2 2" xfId="27536" xr:uid="{00000000-0005-0000-0000-000019770000}"/>
    <cellStyle name="Normal 4 4 6 4 2 2 2 2" xfId="47486" xr:uid="{00000000-0005-0000-0000-00001A770000}"/>
    <cellStyle name="Normal 4 4 6 4 2 2 3" xfId="18986" xr:uid="{00000000-0005-0000-0000-00001B770000}"/>
    <cellStyle name="Normal 4 4 6 4 2 2 4" xfId="38936" xr:uid="{00000000-0005-0000-0000-00001C770000}"/>
    <cellStyle name="Normal 4 4 6 4 2 3" xfId="10434" xr:uid="{00000000-0005-0000-0000-00001D770000}"/>
    <cellStyle name="Normal 4 4 6 4 2 3 2" xfId="30386" xr:uid="{00000000-0005-0000-0000-00001E770000}"/>
    <cellStyle name="Normal 4 4 6 4 2 3 2 2" xfId="50336" xr:uid="{00000000-0005-0000-0000-00001F770000}"/>
    <cellStyle name="Normal 4 4 6 4 2 3 3" xfId="21836" xr:uid="{00000000-0005-0000-0000-000020770000}"/>
    <cellStyle name="Normal 4 4 6 4 2 3 4" xfId="41786" xr:uid="{00000000-0005-0000-0000-000021770000}"/>
    <cellStyle name="Normal 4 4 6 4 2 4" xfId="16134" xr:uid="{00000000-0005-0000-0000-000022770000}"/>
    <cellStyle name="Normal 4 4 6 4 2 4 2" xfId="36086" xr:uid="{00000000-0005-0000-0000-000023770000}"/>
    <cellStyle name="Normal 4 4 6 4 2 5" xfId="24686" xr:uid="{00000000-0005-0000-0000-000024770000}"/>
    <cellStyle name="Normal 4 4 6 4 2 5 2" xfId="44636" xr:uid="{00000000-0005-0000-0000-000025770000}"/>
    <cellStyle name="Normal 4 4 6 4 2 6" xfId="13284" xr:uid="{00000000-0005-0000-0000-000026770000}"/>
    <cellStyle name="Normal 4 4 6 4 2 7" xfId="33236" xr:uid="{00000000-0005-0000-0000-000027770000}"/>
    <cellStyle name="Normal 4 4 6 4 3" xfId="7581" xr:uid="{00000000-0005-0000-0000-000028770000}"/>
    <cellStyle name="Normal 4 4 6 4 3 2" xfId="27535" xr:uid="{00000000-0005-0000-0000-000029770000}"/>
    <cellStyle name="Normal 4 4 6 4 3 2 2" xfId="47485" xr:uid="{00000000-0005-0000-0000-00002A770000}"/>
    <cellStyle name="Normal 4 4 6 4 3 3" xfId="18985" xr:uid="{00000000-0005-0000-0000-00002B770000}"/>
    <cellStyle name="Normal 4 4 6 4 3 4" xfId="38935" xr:uid="{00000000-0005-0000-0000-00002C770000}"/>
    <cellStyle name="Normal 4 4 6 4 4" xfId="10433" xr:uid="{00000000-0005-0000-0000-00002D770000}"/>
    <cellStyle name="Normal 4 4 6 4 4 2" xfId="30385" xr:uid="{00000000-0005-0000-0000-00002E770000}"/>
    <cellStyle name="Normal 4 4 6 4 4 2 2" xfId="50335" xr:uid="{00000000-0005-0000-0000-00002F770000}"/>
    <cellStyle name="Normal 4 4 6 4 4 3" xfId="21835" xr:uid="{00000000-0005-0000-0000-000030770000}"/>
    <cellStyle name="Normal 4 4 6 4 4 4" xfId="41785" xr:uid="{00000000-0005-0000-0000-000031770000}"/>
    <cellStyle name="Normal 4 4 6 4 5" xfId="16133" xr:uid="{00000000-0005-0000-0000-000032770000}"/>
    <cellStyle name="Normal 4 4 6 4 5 2" xfId="36085" xr:uid="{00000000-0005-0000-0000-000033770000}"/>
    <cellStyle name="Normal 4 4 6 4 6" xfId="24685" xr:uid="{00000000-0005-0000-0000-000034770000}"/>
    <cellStyle name="Normal 4 4 6 4 6 2" xfId="44635" xr:uid="{00000000-0005-0000-0000-000035770000}"/>
    <cellStyle name="Normal 4 4 6 4 7" xfId="13283" xr:uid="{00000000-0005-0000-0000-000036770000}"/>
    <cellStyle name="Normal 4 4 6 4 8" xfId="33235" xr:uid="{00000000-0005-0000-0000-000037770000}"/>
    <cellStyle name="Normal 4 4 6 5" xfId="3369" xr:uid="{00000000-0005-0000-0000-000038770000}"/>
    <cellStyle name="Normal 4 4 6 5 2" xfId="7583" xr:uid="{00000000-0005-0000-0000-000039770000}"/>
    <cellStyle name="Normal 4 4 6 5 2 2" xfId="27537" xr:uid="{00000000-0005-0000-0000-00003A770000}"/>
    <cellStyle name="Normal 4 4 6 5 2 2 2" xfId="47487" xr:uid="{00000000-0005-0000-0000-00003B770000}"/>
    <cellStyle name="Normal 4 4 6 5 2 3" xfId="18987" xr:uid="{00000000-0005-0000-0000-00003C770000}"/>
    <cellStyle name="Normal 4 4 6 5 2 4" xfId="38937" xr:uid="{00000000-0005-0000-0000-00003D770000}"/>
    <cellStyle name="Normal 4 4 6 5 3" xfId="10435" xr:uid="{00000000-0005-0000-0000-00003E770000}"/>
    <cellStyle name="Normal 4 4 6 5 3 2" xfId="30387" xr:uid="{00000000-0005-0000-0000-00003F770000}"/>
    <cellStyle name="Normal 4 4 6 5 3 2 2" xfId="50337" xr:uid="{00000000-0005-0000-0000-000040770000}"/>
    <cellStyle name="Normal 4 4 6 5 3 3" xfId="21837" xr:uid="{00000000-0005-0000-0000-000041770000}"/>
    <cellStyle name="Normal 4 4 6 5 3 4" xfId="41787" xr:uid="{00000000-0005-0000-0000-000042770000}"/>
    <cellStyle name="Normal 4 4 6 5 4" xfId="16135" xr:uid="{00000000-0005-0000-0000-000043770000}"/>
    <cellStyle name="Normal 4 4 6 5 4 2" xfId="36087" xr:uid="{00000000-0005-0000-0000-000044770000}"/>
    <cellStyle name="Normal 4 4 6 5 5" xfId="24687" xr:uid="{00000000-0005-0000-0000-000045770000}"/>
    <cellStyle name="Normal 4 4 6 5 5 2" xfId="44637" xr:uid="{00000000-0005-0000-0000-000046770000}"/>
    <cellStyle name="Normal 4 4 6 5 6" xfId="13285" xr:uid="{00000000-0005-0000-0000-000047770000}"/>
    <cellStyle name="Normal 4 4 6 5 7" xfId="33237" xr:uid="{00000000-0005-0000-0000-000048770000}"/>
    <cellStyle name="Normal 4 4 6 6" xfId="7572" xr:uid="{00000000-0005-0000-0000-000049770000}"/>
    <cellStyle name="Normal 4 4 6 6 2" xfId="27526" xr:uid="{00000000-0005-0000-0000-00004A770000}"/>
    <cellStyle name="Normal 4 4 6 6 2 2" xfId="47476" xr:uid="{00000000-0005-0000-0000-00004B770000}"/>
    <cellStyle name="Normal 4 4 6 6 3" xfId="18976" xr:uid="{00000000-0005-0000-0000-00004C770000}"/>
    <cellStyle name="Normal 4 4 6 6 4" xfId="38926" xr:uid="{00000000-0005-0000-0000-00004D770000}"/>
    <cellStyle name="Normal 4 4 6 7" xfId="10424" xr:uid="{00000000-0005-0000-0000-00004E770000}"/>
    <cellStyle name="Normal 4 4 6 7 2" xfId="30376" xr:uid="{00000000-0005-0000-0000-00004F770000}"/>
    <cellStyle name="Normal 4 4 6 7 2 2" xfId="50326" xr:uid="{00000000-0005-0000-0000-000050770000}"/>
    <cellStyle name="Normal 4 4 6 7 3" xfId="21826" xr:uid="{00000000-0005-0000-0000-000051770000}"/>
    <cellStyle name="Normal 4 4 6 7 4" xfId="41776" xr:uid="{00000000-0005-0000-0000-000052770000}"/>
    <cellStyle name="Normal 4 4 6 8" xfId="16124" xr:uid="{00000000-0005-0000-0000-000053770000}"/>
    <cellStyle name="Normal 4 4 6 8 2" xfId="36076" xr:uid="{00000000-0005-0000-0000-000054770000}"/>
    <cellStyle name="Normal 4 4 6 9" xfId="24676" xr:uid="{00000000-0005-0000-0000-000055770000}"/>
    <cellStyle name="Normal 4 4 6 9 2" xfId="44626" xr:uid="{00000000-0005-0000-0000-000056770000}"/>
    <cellStyle name="Normal 4 4 7" xfId="3370" xr:uid="{00000000-0005-0000-0000-000057770000}"/>
    <cellStyle name="Normal 4 4 7 10" xfId="33238" xr:uid="{00000000-0005-0000-0000-000058770000}"/>
    <cellStyle name="Normal 4 4 7 2" xfId="3371" xr:uid="{00000000-0005-0000-0000-000059770000}"/>
    <cellStyle name="Normal 4 4 7 2 2" xfId="3372" xr:uid="{00000000-0005-0000-0000-00005A770000}"/>
    <cellStyle name="Normal 4 4 7 2 2 2" xfId="7586" xr:uid="{00000000-0005-0000-0000-00005B770000}"/>
    <cellStyle name="Normal 4 4 7 2 2 2 2" xfId="27540" xr:uid="{00000000-0005-0000-0000-00005C770000}"/>
    <cellStyle name="Normal 4 4 7 2 2 2 2 2" xfId="47490" xr:uid="{00000000-0005-0000-0000-00005D770000}"/>
    <cellStyle name="Normal 4 4 7 2 2 2 3" xfId="18990" xr:uid="{00000000-0005-0000-0000-00005E770000}"/>
    <cellStyle name="Normal 4 4 7 2 2 2 4" xfId="38940" xr:uid="{00000000-0005-0000-0000-00005F770000}"/>
    <cellStyle name="Normal 4 4 7 2 2 3" xfId="10438" xr:uid="{00000000-0005-0000-0000-000060770000}"/>
    <cellStyle name="Normal 4 4 7 2 2 3 2" xfId="30390" xr:uid="{00000000-0005-0000-0000-000061770000}"/>
    <cellStyle name="Normal 4 4 7 2 2 3 2 2" xfId="50340" xr:uid="{00000000-0005-0000-0000-000062770000}"/>
    <cellStyle name="Normal 4 4 7 2 2 3 3" xfId="21840" xr:uid="{00000000-0005-0000-0000-000063770000}"/>
    <cellStyle name="Normal 4 4 7 2 2 3 4" xfId="41790" xr:uid="{00000000-0005-0000-0000-000064770000}"/>
    <cellStyle name="Normal 4 4 7 2 2 4" xfId="16138" xr:uid="{00000000-0005-0000-0000-000065770000}"/>
    <cellStyle name="Normal 4 4 7 2 2 4 2" xfId="36090" xr:uid="{00000000-0005-0000-0000-000066770000}"/>
    <cellStyle name="Normal 4 4 7 2 2 5" xfId="24690" xr:uid="{00000000-0005-0000-0000-000067770000}"/>
    <cellStyle name="Normal 4 4 7 2 2 5 2" xfId="44640" xr:uid="{00000000-0005-0000-0000-000068770000}"/>
    <cellStyle name="Normal 4 4 7 2 2 6" xfId="13288" xr:uid="{00000000-0005-0000-0000-000069770000}"/>
    <cellStyle name="Normal 4 4 7 2 2 7" xfId="33240" xr:uid="{00000000-0005-0000-0000-00006A770000}"/>
    <cellStyle name="Normal 4 4 7 2 3" xfId="7585" xr:uid="{00000000-0005-0000-0000-00006B770000}"/>
    <cellStyle name="Normal 4 4 7 2 3 2" xfId="27539" xr:uid="{00000000-0005-0000-0000-00006C770000}"/>
    <cellStyle name="Normal 4 4 7 2 3 2 2" xfId="47489" xr:uid="{00000000-0005-0000-0000-00006D770000}"/>
    <cellStyle name="Normal 4 4 7 2 3 3" xfId="18989" xr:uid="{00000000-0005-0000-0000-00006E770000}"/>
    <cellStyle name="Normal 4 4 7 2 3 4" xfId="38939" xr:uid="{00000000-0005-0000-0000-00006F770000}"/>
    <cellStyle name="Normal 4 4 7 2 4" xfId="10437" xr:uid="{00000000-0005-0000-0000-000070770000}"/>
    <cellStyle name="Normal 4 4 7 2 4 2" xfId="30389" xr:uid="{00000000-0005-0000-0000-000071770000}"/>
    <cellStyle name="Normal 4 4 7 2 4 2 2" xfId="50339" xr:uid="{00000000-0005-0000-0000-000072770000}"/>
    <cellStyle name="Normal 4 4 7 2 4 3" xfId="21839" xr:uid="{00000000-0005-0000-0000-000073770000}"/>
    <cellStyle name="Normal 4 4 7 2 4 4" xfId="41789" xr:uid="{00000000-0005-0000-0000-000074770000}"/>
    <cellStyle name="Normal 4 4 7 2 5" xfId="16137" xr:uid="{00000000-0005-0000-0000-000075770000}"/>
    <cellStyle name="Normal 4 4 7 2 5 2" xfId="36089" xr:uid="{00000000-0005-0000-0000-000076770000}"/>
    <cellStyle name="Normal 4 4 7 2 6" xfId="24689" xr:uid="{00000000-0005-0000-0000-000077770000}"/>
    <cellStyle name="Normal 4 4 7 2 6 2" xfId="44639" xr:uid="{00000000-0005-0000-0000-000078770000}"/>
    <cellStyle name="Normal 4 4 7 2 7" xfId="13287" xr:uid="{00000000-0005-0000-0000-000079770000}"/>
    <cellStyle name="Normal 4 4 7 2 8" xfId="33239" xr:uid="{00000000-0005-0000-0000-00007A770000}"/>
    <cellStyle name="Normal 4 4 7 3" xfId="3373" xr:uid="{00000000-0005-0000-0000-00007B770000}"/>
    <cellStyle name="Normal 4 4 7 3 2" xfId="3374" xr:uid="{00000000-0005-0000-0000-00007C770000}"/>
    <cellStyle name="Normal 4 4 7 3 2 2" xfId="7588" xr:uid="{00000000-0005-0000-0000-00007D770000}"/>
    <cellStyle name="Normal 4 4 7 3 2 2 2" xfId="27542" xr:uid="{00000000-0005-0000-0000-00007E770000}"/>
    <cellStyle name="Normal 4 4 7 3 2 2 2 2" xfId="47492" xr:uid="{00000000-0005-0000-0000-00007F770000}"/>
    <cellStyle name="Normal 4 4 7 3 2 2 3" xfId="18992" xr:uid="{00000000-0005-0000-0000-000080770000}"/>
    <cellStyle name="Normal 4 4 7 3 2 2 4" xfId="38942" xr:uid="{00000000-0005-0000-0000-000081770000}"/>
    <cellStyle name="Normal 4 4 7 3 2 3" xfId="10440" xr:uid="{00000000-0005-0000-0000-000082770000}"/>
    <cellStyle name="Normal 4 4 7 3 2 3 2" xfId="30392" xr:uid="{00000000-0005-0000-0000-000083770000}"/>
    <cellStyle name="Normal 4 4 7 3 2 3 2 2" xfId="50342" xr:uid="{00000000-0005-0000-0000-000084770000}"/>
    <cellStyle name="Normal 4 4 7 3 2 3 3" xfId="21842" xr:uid="{00000000-0005-0000-0000-000085770000}"/>
    <cellStyle name="Normal 4 4 7 3 2 3 4" xfId="41792" xr:uid="{00000000-0005-0000-0000-000086770000}"/>
    <cellStyle name="Normal 4 4 7 3 2 4" xfId="16140" xr:uid="{00000000-0005-0000-0000-000087770000}"/>
    <cellStyle name="Normal 4 4 7 3 2 4 2" xfId="36092" xr:uid="{00000000-0005-0000-0000-000088770000}"/>
    <cellStyle name="Normal 4 4 7 3 2 5" xfId="24692" xr:uid="{00000000-0005-0000-0000-000089770000}"/>
    <cellStyle name="Normal 4 4 7 3 2 5 2" xfId="44642" xr:uid="{00000000-0005-0000-0000-00008A770000}"/>
    <cellStyle name="Normal 4 4 7 3 2 6" xfId="13290" xr:uid="{00000000-0005-0000-0000-00008B770000}"/>
    <cellStyle name="Normal 4 4 7 3 2 7" xfId="33242" xr:uid="{00000000-0005-0000-0000-00008C770000}"/>
    <cellStyle name="Normal 4 4 7 3 3" xfId="7587" xr:uid="{00000000-0005-0000-0000-00008D770000}"/>
    <cellStyle name="Normal 4 4 7 3 3 2" xfId="27541" xr:uid="{00000000-0005-0000-0000-00008E770000}"/>
    <cellStyle name="Normal 4 4 7 3 3 2 2" xfId="47491" xr:uid="{00000000-0005-0000-0000-00008F770000}"/>
    <cellStyle name="Normal 4 4 7 3 3 3" xfId="18991" xr:uid="{00000000-0005-0000-0000-000090770000}"/>
    <cellStyle name="Normal 4 4 7 3 3 4" xfId="38941" xr:uid="{00000000-0005-0000-0000-000091770000}"/>
    <cellStyle name="Normal 4 4 7 3 4" xfId="10439" xr:uid="{00000000-0005-0000-0000-000092770000}"/>
    <cellStyle name="Normal 4 4 7 3 4 2" xfId="30391" xr:uid="{00000000-0005-0000-0000-000093770000}"/>
    <cellStyle name="Normal 4 4 7 3 4 2 2" xfId="50341" xr:uid="{00000000-0005-0000-0000-000094770000}"/>
    <cellStyle name="Normal 4 4 7 3 4 3" xfId="21841" xr:uid="{00000000-0005-0000-0000-000095770000}"/>
    <cellStyle name="Normal 4 4 7 3 4 4" xfId="41791" xr:uid="{00000000-0005-0000-0000-000096770000}"/>
    <cellStyle name="Normal 4 4 7 3 5" xfId="16139" xr:uid="{00000000-0005-0000-0000-000097770000}"/>
    <cellStyle name="Normal 4 4 7 3 5 2" xfId="36091" xr:uid="{00000000-0005-0000-0000-000098770000}"/>
    <cellStyle name="Normal 4 4 7 3 6" xfId="24691" xr:uid="{00000000-0005-0000-0000-000099770000}"/>
    <cellStyle name="Normal 4 4 7 3 6 2" xfId="44641" xr:uid="{00000000-0005-0000-0000-00009A770000}"/>
    <cellStyle name="Normal 4 4 7 3 7" xfId="13289" xr:uid="{00000000-0005-0000-0000-00009B770000}"/>
    <cellStyle name="Normal 4 4 7 3 8" xfId="33241" xr:uid="{00000000-0005-0000-0000-00009C770000}"/>
    <cellStyle name="Normal 4 4 7 4" xfId="3375" xr:uid="{00000000-0005-0000-0000-00009D770000}"/>
    <cellStyle name="Normal 4 4 7 4 2" xfId="7589" xr:uid="{00000000-0005-0000-0000-00009E770000}"/>
    <cellStyle name="Normal 4 4 7 4 2 2" xfId="27543" xr:uid="{00000000-0005-0000-0000-00009F770000}"/>
    <cellStyle name="Normal 4 4 7 4 2 2 2" xfId="47493" xr:uid="{00000000-0005-0000-0000-0000A0770000}"/>
    <cellStyle name="Normal 4 4 7 4 2 3" xfId="18993" xr:uid="{00000000-0005-0000-0000-0000A1770000}"/>
    <cellStyle name="Normal 4 4 7 4 2 4" xfId="38943" xr:uid="{00000000-0005-0000-0000-0000A2770000}"/>
    <cellStyle name="Normal 4 4 7 4 3" xfId="10441" xr:uid="{00000000-0005-0000-0000-0000A3770000}"/>
    <cellStyle name="Normal 4 4 7 4 3 2" xfId="30393" xr:uid="{00000000-0005-0000-0000-0000A4770000}"/>
    <cellStyle name="Normal 4 4 7 4 3 2 2" xfId="50343" xr:uid="{00000000-0005-0000-0000-0000A5770000}"/>
    <cellStyle name="Normal 4 4 7 4 3 3" xfId="21843" xr:uid="{00000000-0005-0000-0000-0000A6770000}"/>
    <cellStyle name="Normal 4 4 7 4 3 4" xfId="41793" xr:uid="{00000000-0005-0000-0000-0000A7770000}"/>
    <cellStyle name="Normal 4 4 7 4 4" xfId="16141" xr:uid="{00000000-0005-0000-0000-0000A8770000}"/>
    <cellStyle name="Normal 4 4 7 4 4 2" xfId="36093" xr:uid="{00000000-0005-0000-0000-0000A9770000}"/>
    <cellStyle name="Normal 4 4 7 4 5" xfId="24693" xr:uid="{00000000-0005-0000-0000-0000AA770000}"/>
    <cellStyle name="Normal 4 4 7 4 5 2" xfId="44643" xr:uid="{00000000-0005-0000-0000-0000AB770000}"/>
    <cellStyle name="Normal 4 4 7 4 6" xfId="13291" xr:uid="{00000000-0005-0000-0000-0000AC770000}"/>
    <cellStyle name="Normal 4 4 7 4 7" xfId="33243" xr:uid="{00000000-0005-0000-0000-0000AD770000}"/>
    <cellStyle name="Normal 4 4 7 5" xfId="7584" xr:uid="{00000000-0005-0000-0000-0000AE770000}"/>
    <cellStyle name="Normal 4 4 7 5 2" xfId="27538" xr:uid="{00000000-0005-0000-0000-0000AF770000}"/>
    <cellStyle name="Normal 4 4 7 5 2 2" xfId="47488" xr:uid="{00000000-0005-0000-0000-0000B0770000}"/>
    <cellStyle name="Normal 4 4 7 5 3" xfId="18988" xr:uid="{00000000-0005-0000-0000-0000B1770000}"/>
    <cellStyle name="Normal 4 4 7 5 4" xfId="38938" xr:uid="{00000000-0005-0000-0000-0000B2770000}"/>
    <cellStyle name="Normal 4 4 7 6" xfId="10436" xr:uid="{00000000-0005-0000-0000-0000B3770000}"/>
    <cellStyle name="Normal 4 4 7 6 2" xfId="30388" xr:uid="{00000000-0005-0000-0000-0000B4770000}"/>
    <cellStyle name="Normal 4 4 7 6 2 2" xfId="50338" xr:uid="{00000000-0005-0000-0000-0000B5770000}"/>
    <cellStyle name="Normal 4 4 7 6 3" xfId="21838" xr:uid="{00000000-0005-0000-0000-0000B6770000}"/>
    <cellStyle name="Normal 4 4 7 6 4" xfId="41788" xr:uid="{00000000-0005-0000-0000-0000B7770000}"/>
    <cellStyle name="Normal 4 4 7 7" xfId="16136" xr:uid="{00000000-0005-0000-0000-0000B8770000}"/>
    <cellStyle name="Normal 4 4 7 7 2" xfId="36088" xr:uid="{00000000-0005-0000-0000-0000B9770000}"/>
    <cellStyle name="Normal 4 4 7 8" xfId="24688" xr:uid="{00000000-0005-0000-0000-0000BA770000}"/>
    <cellStyle name="Normal 4 4 7 8 2" xfId="44638" xr:uid="{00000000-0005-0000-0000-0000BB770000}"/>
    <cellStyle name="Normal 4 4 7 9" xfId="13286" xr:uid="{00000000-0005-0000-0000-0000BC770000}"/>
    <cellStyle name="Normal 4 4 8" xfId="3376" xr:uid="{00000000-0005-0000-0000-0000BD770000}"/>
    <cellStyle name="Normal 4 4 8 2" xfId="3377" xr:uid="{00000000-0005-0000-0000-0000BE770000}"/>
    <cellStyle name="Normal 4 4 8 2 2" xfId="3378" xr:uid="{00000000-0005-0000-0000-0000BF770000}"/>
    <cellStyle name="Normal 4 4 8 2 2 2" xfId="7592" xr:uid="{00000000-0005-0000-0000-0000C0770000}"/>
    <cellStyle name="Normal 4 4 8 2 2 2 2" xfId="27546" xr:uid="{00000000-0005-0000-0000-0000C1770000}"/>
    <cellStyle name="Normal 4 4 8 2 2 2 2 2" xfId="47496" xr:uid="{00000000-0005-0000-0000-0000C2770000}"/>
    <cellStyle name="Normal 4 4 8 2 2 2 3" xfId="18996" xr:uid="{00000000-0005-0000-0000-0000C3770000}"/>
    <cellStyle name="Normal 4 4 8 2 2 2 4" xfId="38946" xr:uid="{00000000-0005-0000-0000-0000C4770000}"/>
    <cellStyle name="Normal 4 4 8 2 2 3" xfId="10444" xr:uid="{00000000-0005-0000-0000-0000C5770000}"/>
    <cellStyle name="Normal 4 4 8 2 2 3 2" xfId="30396" xr:uid="{00000000-0005-0000-0000-0000C6770000}"/>
    <cellStyle name="Normal 4 4 8 2 2 3 2 2" xfId="50346" xr:uid="{00000000-0005-0000-0000-0000C7770000}"/>
    <cellStyle name="Normal 4 4 8 2 2 3 3" xfId="21846" xr:uid="{00000000-0005-0000-0000-0000C8770000}"/>
    <cellStyle name="Normal 4 4 8 2 2 3 4" xfId="41796" xr:uid="{00000000-0005-0000-0000-0000C9770000}"/>
    <cellStyle name="Normal 4 4 8 2 2 4" xfId="16144" xr:uid="{00000000-0005-0000-0000-0000CA770000}"/>
    <cellStyle name="Normal 4 4 8 2 2 4 2" xfId="36096" xr:uid="{00000000-0005-0000-0000-0000CB770000}"/>
    <cellStyle name="Normal 4 4 8 2 2 5" xfId="24696" xr:uid="{00000000-0005-0000-0000-0000CC770000}"/>
    <cellStyle name="Normal 4 4 8 2 2 5 2" xfId="44646" xr:uid="{00000000-0005-0000-0000-0000CD770000}"/>
    <cellStyle name="Normal 4 4 8 2 2 6" xfId="13294" xr:uid="{00000000-0005-0000-0000-0000CE770000}"/>
    <cellStyle name="Normal 4 4 8 2 2 7" xfId="33246" xr:uid="{00000000-0005-0000-0000-0000CF770000}"/>
    <cellStyle name="Normal 4 4 8 2 3" xfId="7591" xr:uid="{00000000-0005-0000-0000-0000D0770000}"/>
    <cellStyle name="Normal 4 4 8 2 3 2" xfId="27545" xr:uid="{00000000-0005-0000-0000-0000D1770000}"/>
    <cellStyle name="Normal 4 4 8 2 3 2 2" xfId="47495" xr:uid="{00000000-0005-0000-0000-0000D2770000}"/>
    <cellStyle name="Normal 4 4 8 2 3 3" xfId="18995" xr:uid="{00000000-0005-0000-0000-0000D3770000}"/>
    <cellStyle name="Normal 4 4 8 2 3 4" xfId="38945" xr:uid="{00000000-0005-0000-0000-0000D4770000}"/>
    <cellStyle name="Normal 4 4 8 2 4" xfId="10443" xr:uid="{00000000-0005-0000-0000-0000D5770000}"/>
    <cellStyle name="Normal 4 4 8 2 4 2" xfId="30395" xr:uid="{00000000-0005-0000-0000-0000D6770000}"/>
    <cellStyle name="Normal 4 4 8 2 4 2 2" xfId="50345" xr:uid="{00000000-0005-0000-0000-0000D7770000}"/>
    <cellStyle name="Normal 4 4 8 2 4 3" xfId="21845" xr:uid="{00000000-0005-0000-0000-0000D8770000}"/>
    <cellStyle name="Normal 4 4 8 2 4 4" xfId="41795" xr:uid="{00000000-0005-0000-0000-0000D9770000}"/>
    <cellStyle name="Normal 4 4 8 2 5" xfId="16143" xr:uid="{00000000-0005-0000-0000-0000DA770000}"/>
    <cellStyle name="Normal 4 4 8 2 5 2" xfId="36095" xr:uid="{00000000-0005-0000-0000-0000DB770000}"/>
    <cellStyle name="Normal 4 4 8 2 6" xfId="24695" xr:uid="{00000000-0005-0000-0000-0000DC770000}"/>
    <cellStyle name="Normal 4 4 8 2 6 2" xfId="44645" xr:uid="{00000000-0005-0000-0000-0000DD770000}"/>
    <cellStyle name="Normal 4 4 8 2 7" xfId="13293" xr:uid="{00000000-0005-0000-0000-0000DE770000}"/>
    <cellStyle name="Normal 4 4 8 2 8" xfId="33245" xr:uid="{00000000-0005-0000-0000-0000DF770000}"/>
    <cellStyle name="Normal 4 4 8 3" xfId="3379" xr:uid="{00000000-0005-0000-0000-0000E0770000}"/>
    <cellStyle name="Normal 4 4 8 3 2" xfId="3380" xr:uid="{00000000-0005-0000-0000-0000E1770000}"/>
    <cellStyle name="Normal 4 4 8 3 2 2" xfId="7594" xr:uid="{00000000-0005-0000-0000-0000E2770000}"/>
    <cellStyle name="Normal 4 4 8 3 2 2 2" xfId="27548" xr:uid="{00000000-0005-0000-0000-0000E3770000}"/>
    <cellStyle name="Normal 4 4 8 3 2 2 2 2" xfId="47498" xr:uid="{00000000-0005-0000-0000-0000E4770000}"/>
    <cellStyle name="Normal 4 4 8 3 2 2 3" xfId="18998" xr:uid="{00000000-0005-0000-0000-0000E5770000}"/>
    <cellStyle name="Normal 4 4 8 3 2 2 4" xfId="38948" xr:uid="{00000000-0005-0000-0000-0000E6770000}"/>
    <cellStyle name="Normal 4 4 8 3 2 3" xfId="10446" xr:uid="{00000000-0005-0000-0000-0000E7770000}"/>
    <cellStyle name="Normal 4 4 8 3 2 3 2" xfId="30398" xr:uid="{00000000-0005-0000-0000-0000E8770000}"/>
    <cellStyle name="Normal 4 4 8 3 2 3 2 2" xfId="50348" xr:uid="{00000000-0005-0000-0000-0000E9770000}"/>
    <cellStyle name="Normal 4 4 8 3 2 3 3" xfId="21848" xr:uid="{00000000-0005-0000-0000-0000EA770000}"/>
    <cellStyle name="Normal 4 4 8 3 2 3 4" xfId="41798" xr:uid="{00000000-0005-0000-0000-0000EB770000}"/>
    <cellStyle name="Normal 4 4 8 3 2 4" xfId="16146" xr:uid="{00000000-0005-0000-0000-0000EC770000}"/>
    <cellStyle name="Normal 4 4 8 3 2 4 2" xfId="36098" xr:uid="{00000000-0005-0000-0000-0000ED770000}"/>
    <cellStyle name="Normal 4 4 8 3 2 5" xfId="24698" xr:uid="{00000000-0005-0000-0000-0000EE770000}"/>
    <cellStyle name="Normal 4 4 8 3 2 5 2" xfId="44648" xr:uid="{00000000-0005-0000-0000-0000EF770000}"/>
    <cellStyle name="Normal 4 4 8 3 2 6" xfId="13296" xr:uid="{00000000-0005-0000-0000-0000F0770000}"/>
    <cellStyle name="Normal 4 4 8 3 2 7" xfId="33248" xr:uid="{00000000-0005-0000-0000-0000F1770000}"/>
    <cellStyle name="Normal 4 4 8 3 3" xfId="7593" xr:uid="{00000000-0005-0000-0000-0000F2770000}"/>
    <cellStyle name="Normal 4 4 8 3 3 2" xfId="27547" xr:uid="{00000000-0005-0000-0000-0000F3770000}"/>
    <cellStyle name="Normal 4 4 8 3 3 2 2" xfId="47497" xr:uid="{00000000-0005-0000-0000-0000F4770000}"/>
    <cellStyle name="Normal 4 4 8 3 3 3" xfId="18997" xr:uid="{00000000-0005-0000-0000-0000F5770000}"/>
    <cellStyle name="Normal 4 4 8 3 3 4" xfId="38947" xr:uid="{00000000-0005-0000-0000-0000F6770000}"/>
    <cellStyle name="Normal 4 4 8 3 4" xfId="10445" xr:uid="{00000000-0005-0000-0000-0000F7770000}"/>
    <cellStyle name="Normal 4 4 8 3 4 2" xfId="30397" xr:uid="{00000000-0005-0000-0000-0000F8770000}"/>
    <cellStyle name="Normal 4 4 8 3 4 2 2" xfId="50347" xr:uid="{00000000-0005-0000-0000-0000F9770000}"/>
    <cellStyle name="Normal 4 4 8 3 4 3" xfId="21847" xr:uid="{00000000-0005-0000-0000-0000FA770000}"/>
    <cellStyle name="Normal 4 4 8 3 4 4" xfId="41797" xr:uid="{00000000-0005-0000-0000-0000FB770000}"/>
    <cellStyle name="Normal 4 4 8 3 5" xfId="16145" xr:uid="{00000000-0005-0000-0000-0000FC770000}"/>
    <cellStyle name="Normal 4 4 8 3 5 2" xfId="36097" xr:uid="{00000000-0005-0000-0000-0000FD770000}"/>
    <cellStyle name="Normal 4 4 8 3 6" xfId="24697" xr:uid="{00000000-0005-0000-0000-0000FE770000}"/>
    <cellStyle name="Normal 4 4 8 3 6 2" xfId="44647" xr:uid="{00000000-0005-0000-0000-0000FF770000}"/>
    <cellStyle name="Normal 4 4 8 3 7" xfId="13295" xr:uid="{00000000-0005-0000-0000-000000780000}"/>
    <cellStyle name="Normal 4 4 8 3 8" xfId="33247" xr:uid="{00000000-0005-0000-0000-000001780000}"/>
    <cellStyle name="Normal 4 4 8 4" xfId="7590" xr:uid="{00000000-0005-0000-0000-000002780000}"/>
    <cellStyle name="Normal 4 4 8 4 2" xfId="27544" xr:uid="{00000000-0005-0000-0000-000003780000}"/>
    <cellStyle name="Normal 4 4 8 4 2 2" xfId="47494" xr:uid="{00000000-0005-0000-0000-000004780000}"/>
    <cellStyle name="Normal 4 4 8 4 3" xfId="18994" xr:uid="{00000000-0005-0000-0000-000005780000}"/>
    <cellStyle name="Normal 4 4 8 4 4" xfId="38944" xr:uid="{00000000-0005-0000-0000-000006780000}"/>
    <cellStyle name="Normal 4 4 8 5" xfId="10442" xr:uid="{00000000-0005-0000-0000-000007780000}"/>
    <cellStyle name="Normal 4 4 8 5 2" xfId="30394" xr:uid="{00000000-0005-0000-0000-000008780000}"/>
    <cellStyle name="Normal 4 4 8 5 2 2" xfId="50344" xr:uid="{00000000-0005-0000-0000-000009780000}"/>
    <cellStyle name="Normal 4 4 8 5 3" xfId="21844" xr:uid="{00000000-0005-0000-0000-00000A780000}"/>
    <cellStyle name="Normal 4 4 8 5 4" xfId="41794" xr:uid="{00000000-0005-0000-0000-00000B780000}"/>
    <cellStyle name="Normal 4 4 8 6" xfId="16142" xr:uid="{00000000-0005-0000-0000-00000C780000}"/>
    <cellStyle name="Normal 4 4 8 6 2" xfId="36094" xr:uid="{00000000-0005-0000-0000-00000D780000}"/>
    <cellStyle name="Normal 4 4 8 7" xfId="24694" xr:uid="{00000000-0005-0000-0000-00000E780000}"/>
    <cellStyle name="Normal 4 4 8 7 2" xfId="44644" xr:uid="{00000000-0005-0000-0000-00000F780000}"/>
    <cellStyle name="Normal 4 4 8 8" xfId="13292" xr:uid="{00000000-0005-0000-0000-000010780000}"/>
    <cellStyle name="Normal 4 4 8 9" xfId="33244" xr:uid="{00000000-0005-0000-0000-000011780000}"/>
    <cellStyle name="Normal 4 4 9" xfId="3381" xr:uid="{00000000-0005-0000-0000-000012780000}"/>
    <cellStyle name="Normal 4 4 9 2" xfId="3382" xr:uid="{00000000-0005-0000-0000-000013780000}"/>
    <cellStyle name="Normal 4 4 9 2 2" xfId="7596" xr:uid="{00000000-0005-0000-0000-000014780000}"/>
    <cellStyle name="Normal 4 4 9 2 2 2" xfId="27550" xr:uid="{00000000-0005-0000-0000-000015780000}"/>
    <cellStyle name="Normal 4 4 9 2 2 2 2" xfId="47500" xr:uid="{00000000-0005-0000-0000-000016780000}"/>
    <cellStyle name="Normal 4 4 9 2 2 3" xfId="19000" xr:uid="{00000000-0005-0000-0000-000017780000}"/>
    <cellStyle name="Normal 4 4 9 2 2 4" xfId="38950" xr:uid="{00000000-0005-0000-0000-000018780000}"/>
    <cellStyle name="Normal 4 4 9 2 3" xfId="10448" xr:uid="{00000000-0005-0000-0000-000019780000}"/>
    <cellStyle name="Normal 4 4 9 2 3 2" xfId="30400" xr:uid="{00000000-0005-0000-0000-00001A780000}"/>
    <cellStyle name="Normal 4 4 9 2 3 2 2" xfId="50350" xr:uid="{00000000-0005-0000-0000-00001B780000}"/>
    <cellStyle name="Normal 4 4 9 2 3 3" xfId="21850" xr:uid="{00000000-0005-0000-0000-00001C780000}"/>
    <cellStyle name="Normal 4 4 9 2 3 4" xfId="41800" xr:uid="{00000000-0005-0000-0000-00001D780000}"/>
    <cellStyle name="Normal 4 4 9 2 4" xfId="16148" xr:uid="{00000000-0005-0000-0000-00001E780000}"/>
    <cellStyle name="Normal 4 4 9 2 4 2" xfId="36100" xr:uid="{00000000-0005-0000-0000-00001F780000}"/>
    <cellStyle name="Normal 4 4 9 2 5" xfId="24700" xr:uid="{00000000-0005-0000-0000-000020780000}"/>
    <cellStyle name="Normal 4 4 9 2 5 2" xfId="44650" xr:uid="{00000000-0005-0000-0000-000021780000}"/>
    <cellStyle name="Normal 4 4 9 2 6" xfId="13298" xr:uid="{00000000-0005-0000-0000-000022780000}"/>
    <cellStyle name="Normal 4 4 9 2 7" xfId="33250" xr:uid="{00000000-0005-0000-0000-000023780000}"/>
    <cellStyle name="Normal 4 4 9 3" xfId="7595" xr:uid="{00000000-0005-0000-0000-000024780000}"/>
    <cellStyle name="Normal 4 4 9 3 2" xfId="27549" xr:uid="{00000000-0005-0000-0000-000025780000}"/>
    <cellStyle name="Normal 4 4 9 3 2 2" xfId="47499" xr:uid="{00000000-0005-0000-0000-000026780000}"/>
    <cellStyle name="Normal 4 4 9 3 3" xfId="18999" xr:uid="{00000000-0005-0000-0000-000027780000}"/>
    <cellStyle name="Normal 4 4 9 3 4" xfId="38949" xr:uid="{00000000-0005-0000-0000-000028780000}"/>
    <cellStyle name="Normal 4 4 9 4" xfId="10447" xr:uid="{00000000-0005-0000-0000-000029780000}"/>
    <cellStyle name="Normal 4 4 9 4 2" xfId="30399" xr:uid="{00000000-0005-0000-0000-00002A780000}"/>
    <cellStyle name="Normal 4 4 9 4 2 2" xfId="50349" xr:uid="{00000000-0005-0000-0000-00002B780000}"/>
    <cellStyle name="Normal 4 4 9 4 3" xfId="21849" xr:uid="{00000000-0005-0000-0000-00002C780000}"/>
    <cellStyle name="Normal 4 4 9 4 4" xfId="41799" xr:uid="{00000000-0005-0000-0000-00002D780000}"/>
    <cellStyle name="Normal 4 4 9 5" xfId="16147" xr:uid="{00000000-0005-0000-0000-00002E780000}"/>
    <cellStyle name="Normal 4 4 9 5 2" xfId="36099" xr:uid="{00000000-0005-0000-0000-00002F780000}"/>
    <cellStyle name="Normal 4 4 9 6" xfId="24699" xr:uid="{00000000-0005-0000-0000-000030780000}"/>
    <cellStyle name="Normal 4 4 9 6 2" xfId="44649" xr:uid="{00000000-0005-0000-0000-000031780000}"/>
    <cellStyle name="Normal 4 4 9 7" xfId="13297" xr:uid="{00000000-0005-0000-0000-000032780000}"/>
    <cellStyle name="Normal 4 4 9 8" xfId="33249" xr:uid="{00000000-0005-0000-0000-000033780000}"/>
    <cellStyle name="Normal 4 5" xfId="3383" xr:uid="{00000000-0005-0000-0000-000034780000}"/>
    <cellStyle name="Normal 4 5 10" xfId="3384" xr:uid="{00000000-0005-0000-0000-000035780000}"/>
    <cellStyle name="Normal 4 5 10 2" xfId="3385" xr:uid="{00000000-0005-0000-0000-000036780000}"/>
    <cellStyle name="Normal 4 5 10 2 2" xfId="7598" xr:uid="{00000000-0005-0000-0000-000037780000}"/>
    <cellStyle name="Normal 4 5 10 2 2 2" xfId="27552" xr:uid="{00000000-0005-0000-0000-000038780000}"/>
    <cellStyle name="Normal 4 5 10 2 2 2 2" xfId="47502" xr:uid="{00000000-0005-0000-0000-000039780000}"/>
    <cellStyle name="Normal 4 5 10 2 2 3" xfId="19002" xr:uid="{00000000-0005-0000-0000-00003A780000}"/>
    <cellStyle name="Normal 4 5 10 2 2 4" xfId="38952" xr:uid="{00000000-0005-0000-0000-00003B780000}"/>
    <cellStyle name="Normal 4 5 10 2 3" xfId="10450" xr:uid="{00000000-0005-0000-0000-00003C780000}"/>
    <cellStyle name="Normal 4 5 10 2 3 2" xfId="30402" xr:uid="{00000000-0005-0000-0000-00003D780000}"/>
    <cellStyle name="Normal 4 5 10 2 3 2 2" xfId="50352" xr:uid="{00000000-0005-0000-0000-00003E780000}"/>
    <cellStyle name="Normal 4 5 10 2 3 3" xfId="21852" xr:uid="{00000000-0005-0000-0000-00003F780000}"/>
    <cellStyle name="Normal 4 5 10 2 3 4" xfId="41802" xr:uid="{00000000-0005-0000-0000-000040780000}"/>
    <cellStyle name="Normal 4 5 10 2 4" xfId="16150" xr:uid="{00000000-0005-0000-0000-000041780000}"/>
    <cellStyle name="Normal 4 5 10 2 4 2" xfId="36102" xr:uid="{00000000-0005-0000-0000-000042780000}"/>
    <cellStyle name="Normal 4 5 10 2 5" xfId="24702" xr:uid="{00000000-0005-0000-0000-000043780000}"/>
    <cellStyle name="Normal 4 5 10 2 5 2" xfId="44652" xr:uid="{00000000-0005-0000-0000-000044780000}"/>
    <cellStyle name="Normal 4 5 10 2 6" xfId="13300" xr:uid="{00000000-0005-0000-0000-000045780000}"/>
    <cellStyle name="Normal 4 5 10 2 7" xfId="33252" xr:uid="{00000000-0005-0000-0000-000046780000}"/>
    <cellStyle name="Normal 4 5 10 3" xfId="7597" xr:uid="{00000000-0005-0000-0000-000047780000}"/>
    <cellStyle name="Normal 4 5 10 3 2" xfId="27551" xr:uid="{00000000-0005-0000-0000-000048780000}"/>
    <cellStyle name="Normal 4 5 10 3 2 2" xfId="47501" xr:uid="{00000000-0005-0000-0000-000049780000}"/>
    <cellStyle name="Normal 4 5 10 3 3" xfId="19001" xr:uid="{00000000-0005-0000-0000-00004A780000}"/>
    <cellStyle name="Normal 4 5 10 3 4" xfId="38951" xr:uid="{00000000-0005-0000-0000-00004B780000}"/>
    <cellStyle name="Normal 4 5 10 4" xfId="10449" xr:uid="{00000000-0005-0000-0000-00004C780000}"/>
    <cellStyle name="Normal 4 5 10 4 2" xfId="30401" xr:uid="{00000000-0005-0000-0000-00004D780000}"/>
    <cellStyle name="Normal 4 5 10 4 2 2" xfId="50351" xr:uid="{00000000-0005-0000-0000-00004E780000}"/>
    <cellStyle name="Normal 4 5 10 4 3" xfId="21851" xr:uid="{00000000-0005-0000-0000-00004F780000}"/>
    <cellStyle name="Normal 4 5 10 4 4" xfId="41801" xr:uid="{00000000-0005-0000-0000-000050780000}"/>
    <cellStyle name="Normal 4 5 10 5" xfId="16149" xr:uid="{00000000-0005-0000-0000-000051780000}"/>
    <cellStyle name="Normal 4 5 10 5 2" xfId="36101" xr:uid="{00000000-0005-0000-0000-000052780000}"/>
    <cellStyle name="Normal 4 5 10 6" xfId="24701" xr:uid="{00000000-0005-0000-0000-000053780000}"/>
    <cellStyle name="Normal 4 5 10 6 2" xfId="44651" xr:uid="{00000000-0005-0000-0000-000054780000}"/>
    <cellStyle name="Normal 4 5 10 7" xfId="13299" xr:uid="{00000000-0005-0000-0000-000055780000}"/>
    <cellStyle name="Normal 4 5 10 8" xfId="33251" xr:uid="{00000000-0005-0000-0000-000056780000}"/>
    <cellStyle name="Normal 4 5 11" xfId="3386" xr:uid="{00000000-0005-0000-0000-000057780000}"/>
    <cellStyle name="Normal 4 5 11 2" xfId="3387" xr:uid="{00000000-0005-0000-0000-000058780000}"/>
    <cellStyle name="Normal 4 5 11 2 2" xfId="7600" xr:uid="{00000000-0005-0000-0000-000059780000}"/>
    <cellStyle name="Normal 4 5 11 2 2 2" xfId="27554" xr:uid="{00000000-0005-0000-0000-00005A780000}"/>
    <cellStyle name="Normal 4 5 11 2 2 2 2" xfId="47504" xr:uid="{00000000-0005-0000-0000-00005B780000}"/>
    <cellStyle name="Normal 4 5 11 2 2 3" xfId="19004" xr:uid="{00000000-0005-0000-0000-00005C780000}"/>
    <cellStyle name="Normal 4 5 11 2 2 4" xfId="38954" xr:uid="{00000000-0005-0000-0000-00005D780000}"/>
    <cellStyle name="Normal 4 5 11 2 3" xfId="10452" xr:uid="{00000000-0005-0000-0000-00005E780000}"/>
    <cellStyle name="Normal 4 5 11 2 3 2" xfId="30404" xr:uid="{00000000-0005-0000-0000-00005F780000}"/>
    <cellStyle name="Normal 4 5 11 2 3 2 2" xfId="50354" xr:uid="{00000000-0005-0000-0000-000060780000}"/>
    <cellStyle name="Normal 4 5 11 2 3 3" xfId="21854" xr:uid="{00000000-0005-0000-0000-000061780000}"/>
    <cellStyle name="Normal 4 5 11 2 3 4" xfId="41804" xr:uid="{00000000-0005-0000-0000-000062780000}"/>
    <cellStyle name="Normal 4 5 11 2 4" xfId="16152" xr:uid="{00000000-0005-0000-0000-000063780000}"/>
    <cellStyle name="Normal 4 5 11 2 4 2" xfId="36104" xr:uid="{00000000-0005-0000-0000-000064780000}"/>
    <cellStyle name="Normal 4 5 11 2 5" xfId="24704" xr:uid="{00000000-0005-0000-0000-000065780000}"/>
    <cellStyle name="Normal 4 5 11 2 5 2" xfId="44654" xr:uid="{00000000-0005-0000-0000-000066780000}"/>
    <cellStyle name="Normal 4 5 11 2 6" xfId="13302" xr:uid="{00000000-0005-0000-0000-000067780000}"/>
    <cellStyle name="Normal 4 5 11 2 7" xfId="33254" xr:uid="{00000000-0005-0000-0000-000068780000}"/>
    <cellStyle name="Normal 4 5 11 3" xfId="7599" xr:uid="{00000000-0005-0000-0000-000069780000}"/>
    <cellStyle name="Normal 4 5 11 3 2" xfId="27553" xr:uid="{00000000-0005-0000-0000-00006A780000}"/>
    <cellStyle name="Normal 4 5 11 3 2 2" xfId="47503" xr:uid="{00000000-0005-0000-0000-00006B780000}"/>
    <cellStyle name="Normal 4 5 11 3 3" xfId="19003" xr:uid="{00000000-0005-0000-0000-00006C780000}"/>
    <cellStyle name="Normal 4 5 11 3 4" xfId="38953" xr:uid="{00000000-0005-0000-0000-00006D780000}"/>
    <cellStyle name="Normal 4 5 11 4" xfId="10451" xr:uid="{00000000-0005-0000-0000-00006E780000}"/>
    <cellStyle name="Normal 4 5 11 4 2" xfId="30403" xr:uid="{00000000-0005-0000-0000-00006F780000}"/>
    <cellStyle name="Normal 4 5 11 4 2 2" xfId="50353" xr:uid="{00000000-0005-0000-0000-000070780000}"/>
    <cellStyle name="Normal 4 5 11 4 3" xfId="21853" xr:uid="{00000000-0005-0000-0000-000071780000}"/>
    <cellStyle name="Normal 4 5 11 4 4" xfId="41803" xr:uid="{00000000-0005-0000-0000-000072780000}"/>
    <cellStyle name="Normal 4 5 11 5" xfId="16151" xr:uid="{00000000-0005-0000-0000-000073780000}"/>
    <cellStyle name="Normal 4 5 11 5 2" xfId="36103" xr:uid="{00000000-0005-0000-0000-000074780000}"/>
    <cellStyle name="Normal 4 5 11 6" xfId="24703" xr:uid="{00000000-0005-0000-0000-000075780000}"/>
    <cellStyle name="Normal 4 5 11 6 2" xfId="44653" xr:uid="{00000000-0005-0000-0000-000076780000}"/>
    <cellStyle name="Normal 4 5 11 7" xfId="13301" xr:uid="{00000000-0005-0000-0000-000077780000}"/>
    <cellStyle name="Normal 4 5 11 8" xfId="33253" xr:uid="{00000000-0005-0000-0000-000078780000}"/>
    <cellStyle name="Normal 4 5 12" xfId="3388" xr:uid="{00000000-0005-0000-0000-000079780000}"/>
    <cellStyle name="Normal 4 5 13" xfId="3389" xr:uid="{00000000-0005-0000-0000-00007A780000}"/>
    <cellStyle name="Normal 4 5 13 2" xfId="7601" xr:uid="{00000000-0005-0000-0000-00007B780000}"/>
    <cellStyle name="Normal 4 5 13 2 2" xfId="27555" xr:uid="{00000000-0005-0000-0000-00007C780000}"/>
    <cellStyle name="Normal 4 5 13 2 2 2" xfId="47505" xr:uid="{00000000-0005-0000-0000-00007D780000}"/>
    <cellStyle name="Normal 4 5 13 2 3" xfId="19005" xr:uid="{00000000-0005-0000-0000-00007E780000}"/>
    <cellStyle name="Normal 4 5 13 2 4" xfId="38955" xr:uid="{00000000-0005-0000-0000-00007F780000}"/>
    <cellStyle name="Normal 4 5 13 3" xfId="10453" xr:uid="{00000000-0005-0000-0000-000080780000}"/>
    <cellStyle name="Normal 4 5 13 3 2" xfId="30405" xr:uid="{00000000-0005-0000-0000-000081780000}"/>
    <cellStyle name="Normal 4 5 13 3 2 2" xfId="50355" xr:uid="{00000000-0005-0000-0000-000082780000}"/>
    <cellStyle name="Normal 4 5 13 3 3" xfId="21855" xr:uid="{00000000-0005-0000-0000-000083780000}"/>
    <cellStyle name="Normal 4 5 13 3 4" xfId="41805" xr:uid="{00000000-0005-0000-0000-000084780000}"/>
    <cellStyle name="Normal 4 5 13 4" xfId="16153" xr:uid="{00000000-0005-0000-0000-000085780000}"/>
    <cellStyle name="Normal 4 5 13 4 2" xfId="36105" xr:uid="{00000000-0005-0000-0000-000086780000}"/>
    <cellStyle name="Normal 4 5 13 5" xfId="24705" xr:uid="{00000000-0005-0000-0000-000087780000}"/>
    <cellStyle name="Normal 4 5 13 5 2" xfId="44655" xr:uid="{00000000-0005-0000-0000-000088780000}"/>
    <cellStyle name="Normal 4 5 13 6" xfId="13303" xr:uid="{00000000-0005-0000-0000-000089780000}"/>
    <cellStyle name="Normal 4 5 13 7" xfId="33255" xr:uid="{00000000-0005-0000-0000-00008A780000}"/>
    <cellStyle name="Normal 4 5 2" xfId="3390" xr:uid="{00000000-0005-0000-0000-00008B780000}"/>
    <cellStyle name="Normal 4 5 2 10" xfId="13304" xr:uid="{00000000-0005-0000-0000-00008C780000}"/>
    <cellStyle name="Normal 4 5 2 11" xfId="33256" xr:uid="{00000000-0005-0000-0000-00008D780000}"/>
    <cellStyle name="Normal 4 5 2 2" xfId="3391" xr:uid="{00000000-0005-0000-0000-00008E780000}"/>
    <cellStyle name="Normal 4 5 2 2 10" xfId="33257" xr:uid="{00000000-0005-0000-0000-00008F780000}"/>
    <cellStyle name="Normal 4 5 2 2 2" xfId="3392" xr:uid="{00000000-0005-0000-0000-000090780000}"/>
    <cellStyle name="Normal 4 5 2 2 2 2" xfId="3393" xr:uid="{00000000-0005-0000-0000-000091780000}"/>
    <cellStyle name="Normal 4 5 2 2 2 2 2" xfId="7605" xr:uid="{00000000-0005-0000-0000-000092780000}"/>
    <cellStyle name="Normal 4 5 2 2 2 2 2 2" xfId="27559" xr:uid="{00000000-0005-0000-0000-000093780000}"/>
    <cellStyle name="Normal 4 5 2 2 2 2 2 2 2" xfId="47509" xr:uid="{00000000-0005-0000-0000-000094780000}"/>
    <cellStyle name="Normal 4 5 2 2 2 2 2 3" xfId="19009" xr:uid="{00000000-0005-0000-0000-000095780000}"/>
    <cellStyle name="Normal 4 5 2 2 2 2 2 4" xfId="38959" xr:uid="{00000000-0005-0000-0000-000096780000}"/>
    <cellStyle name="Normal 4 5 2 2 2 2 3" xfId="10457" xr:uid="{00000000-0005-0000-0000-000097780000}"/>
    <cellStyle name="Normal 4 5 2 2 2 2 3 2" xfId="30409" xr:uid="{00000000-0005-0000-0000-000098780000}"/>
    <cellStyle name="Normal 4 5 2 2 2 2 3 2 2" xfId="50359" xr:uid="{00000000-0005-0000-0000-000099780000}"/>
    <cellStyle name="Normal 4 5 2 2 2 2 3 3" xfId="21859" xr:uid="{00000000-0005-0000-0000-00009A780000}"/>
    <cellStyle name="Normal 4 5 2 2 2 2 3 4" xfId="41809" xr:uid="{00000000-0005-0000-0000-00009B780000}"/>
    <cellStyle name="Normal 4 5 2 2 2 2 4" xfId="16157" xr:uid="{00000000-0005-0000-0000-00009C780000}"/>
    <cellStyle name="Normal 4 5 2 2 2 2 4 2" xfId="36109" xr:uid="{00000000-0005-0000-0000-00009D780000}"/>
    <cellStyle name="Normal 4 5 2 2 2 2 5" xfId="24709" xr:uid="{00000000-0005-0000-0000-00009E780000}"/>
    <cellStyle name="Normal 4 5 2 2 2 2 5 2" xfId="44659" xr:uid="{00000000-0005-0000-0000-00009F780000}"/>
    <cellStyle name="Normal 4 5 2 2 2 2 6" xfId="13307" xr:uid="{00000000-0005-0000-0000-0000A0780000}"/>
    <cellStyle name="Normal 4 5 2 2 2 2 7" xfId="33259" xr:uid="{00000000-0005-0000-0000-0000A1780000}"/>
    <cellStyle name="Normal 4 5 2 2 2 3" xfId="7604" xr:uid="{00000000-0005-0000-0000-0000A2780000}"/>
    <cellStyle name="Normal 4 5 2 2 2 3 2" xfId="27558" xr:uid="{00000000-0005-0000-0000-0000A3780000}"/>
    <cellStyle name="Normal 4 5 2 2 2 3 2 2" xfId="47508" xr:uid="{00000000-0005-0000-0000-0000A4780000}"/>
    <cellStyle name="Normal 4 5 2 2 2 3 3" xfId="19008" xr:uid="{00000000-0005-0000-0000-0000A5780000}"/>
    <cellStyle name="Normal 4 5 2 2 2 3 4" xfId="38958" xr:uid="{00000000-0005-0000-0000-0000A6780000}"/>
    <cellStyle name="Normal 4 5 2 2 2 4" xfId="10456" xr:uid="{00000000-0005-0000-0000-0000A7780000}"/>
    <cellStyle name="Normal 4 5 2 2 2 4 2" xfId="30408" xr:uid="{00000000-0005-0000-0000-0000A8780000}"/>
    <cellStyle name="Normal 4 5 2 2 2 4 2 2" xfId="50358" xr:uid="{00000000-0005-0000-0000-0000A9780000}"/>
    <cellStyle name="Normal 4 5 2 2 2 4 3" xfId="21858" xr:uid="{00000000-0005-0000-0000-0000AA780000}"/>
    <cellStyle name="Normal 4 5 2 2 2 4 4" xfId="41808" xr:uid="{00000000-0005-0000-0000-0000AB780000}"/>
    <cellStyle name="Normal 4 5 2 2 2 5" xfId="16156" xr:uid="{00000000-0005-0000-0000-0000AC780000}"/>
    <cellStyle name="Normal 4 5 2 2 2 5 2" xfId="36108" xr:uid="{00000000-0005-0000-0000-0000AD780000}"/>
    <cellStyle name="Normal 4 5 2 2 2 6" xfId="24708" xr:uid="{00000000-0005-0000-0000-0000AE780000}"/>
    <cellStyle name="Normal 4 5 2 2 2 6 2" xfId="44658" xr:uid="{00000000-0005-0000-0000-0000AF780000}"/>
    <cellStyle name="Normal 4 5 2 2 2 7" xfId="13306" xr:uid="{00000000-0005-0000-0000-0000B0780000}"/>
    <cellStyle name="Normal 4 5 2 2 2 8" xfId="33258" xr:uid="{00000000-0005-0000-0000-0000B1780000}"/>
    <cellStyle name="Normal 4 5 2 2 3" xfId="3394" xr:uid="{00000000-0005-0000-0000-0000B2780000}"/>
    <cellStyle name="Normal 4 5 2 2 3 2" xfId="3395" xr:uid="{00000000-0005-0000-0000-0000B3780000}"/>
    <cellStyle name="Normal 4 5 2 2 3 2 2" xfId="7607" xr:uid="{00000000-0005-0000-0000-0000B4780000}"/>
    <cellStyle name="Normal 4 5 2 2 3 2 2 2" xfId="27561" xr:uid="{00000000-0005-0000-0000-0000B5780000}"/>
    <cellStyle name="Normal 4 5 2 2 3 2 2 2 2" xfId="47511" xr:uid="{00000000-0005-0000-0000-0000B6780000}"/>
    <cellStyle name="Normal 4 5 2 2 3 2 2 3" xfId="19011" xr:uid="{00000000-0005-0000-0000-0000B7780000}"/>
    <cellStyle name="Normal 4 5 2 2 3 2 2 4" xfId="38961" xr:uid="{00000000-0005-0000-0000-0000B8780000}"/>
    <cellStyle name="Normal 4 5 2 2 3 2 3" xfId="10459" xr:uid="{00000000-0005-0000-0000-0000B9780000}"/>
    <cellStyle name="Normal 4 5 2 2 3 2 3 2" xfId="30411" xr:uid="{00000000-0005-0000-0000-0000BA780000}"/>
    <cellStyle name="Normal 4 5 2 2 3 2 3 2 2" xfId="50361" xr:uid="{00000000-0005-0000-0000-0000BB780000}"/>
    <cellStyle name="Normal 4 5 2 2 3 2 3 3" xfId="21861" xr:uid="{00000000-0005-0000-0000-0000BC780000}"/>
    <cellStyle name="Normal 4 5 2 2 3 2 3 4" xfId="41811" xr:uid="{00000000-0005-0000-0000-0000BD780000}"/>
    <cellStyle name="Normal 4 5 2 2 3 2 4" xfId="16159" xr:uid="{00000000-0005-0000-0000-0000BE780000}"/>
    <cellStyle name="Normal 4 5 2 2 3 2 4 2" xfId="36111" xr:uid="{00000000-0005-0000-0000-0000BF780000}"/>
    <cellStyle name="Normal 4 5 2 2 3 2 5" xfId="24711" xr:uid="{00000000-0005-0000-0000-0000C0780000}"/>
    <cellStyle name="Normal 4 5 2 2 3 2 5 2" xfId="44661" xr:uid="{00000000-0005-0000-0000-0000C1780000}"/>
    <cellStyle name="Normal 4 5 2 2 3 2 6" xfId="13309" xr:uid="{00000000-0005-0000-0000-0000C2780000}"/>
    <cellStyle name="Normal 4 5 2 2 3 2 7" xfId="33261" xr:uid="{00000000-0005-0000-0000-0000C3780000}"/>
    <cellStyle name="Normal 4 5 2 2 3 3" xfId="7606" xr:uid="{00000000-0005-0000-0000-0000C4780000}"/>
    <cellStyle name="Normal 4 5 2 2 3 3 2" xfId="27560" xr:uid="{00000000-0005-0000-0000-0000C5780000}"/>
    <cellStyle name="Normal 4 5 2 2 3 3 2 2" xfId="47510" xr:uid="{00000000-0005-0000-0000-0000C6780000}"/>
    <cellStyle name="Normal 4 5 2 2 3 3 3" xfId="19010" xr:uid="{00000000-0005-0000-0000-0000C7780000}"/>
    <cellStyle name="Normal 4 5 2 2 3 3 4" xfId="38960" xr:uid="{00000000-0005-0000-0000-0000C8780000}"/>
    <cellStyle name="Normal 4 5 2 2 3 4" xfId="10458" xr:uid="{00000000-0005-0000-0000-0000C9780000}"/>
    <cellStyle name="Normal 4 5 2 2 3 4 2" xfId="30410" xr:uid="{00000000-0005-0000-0000-0000CA780000}"/>
    <cellStyle name="Normal 4 5 2 2 3 4 2 2" xfId="50360" xr:uid="{00000000-0005-0000-0000-0000CB780000}"/>
    <cellStyle name="Normal 4 5 2 2 3 4 3" xfId="21860" xr:uid="{00000000-0005-0000-0000-0000CC780000}"/>
    <cellStyle name="Normal 4 5 2 2 3 4 4" xfId="41810" xr:uid="{00000000-0005-0000-0000-0000CD780000}"/>
    <cellStyle name="Normal 4 5 2 2 3 5" xfId="16158" xr:uid="{00000000-0005-0000-0000-0000CE780000}"/>
    <cellStyle name="Normal 4 5 2 2 3 5 2" xfId="36110" xr:uid="{00000000-0005-0000-0000-0000CF780000}"/>
    <cellStyle name="Normal 4 5 2 2 3 6" xfId="24710" xr:uid="{00000000-0005-0000-0000-0000D0780000}"/>
    <cellStyle name="Normal 4 5 2 2 3 6 2" xfId="44660" xr:uid="{00000000-0005-0000-0000-0000D1780000}"/>
    <cellStyle name="Normal 4 5 2 2 3 7" xfId="13308" xr:uid="{00000000-0005-0000-0000-0000D2780000}"/>
    <cellStyle name="Normal 4 5 2 2 3 8" xfId="33260" xr:uid="{00000000-0005-0000-0000-0000D3780000}"/>
    <cellStyle name="Normal 4 5 2 2 4" xfId="3396" xr:uid="{00000000-0005-0000-0000-0000D4780000}"/>
    <cellStyle name="Normal 4 5 2 2 4 2" xfId="7608" xr:uid="{00000000-0005-0000-0000-0000D5780000}"/>
    <cellStyle name="Normal 4 5 2 2 4 2 2" xfId="27562" xr:uid="{00000000-0005-0000-0000-0000D6780000}"/>
    <cellStyle name="Normal 4 5 2 2 4 2 2 2" xfId="47512" xr:uid="{00000000-0005-0000-0000-0000D7780000}"/>
    <cellStyle name="Normal 4 5 2 2 4 2 3" xfId="19012" xr:uid="{00000000-0005-0000-0000-0000D8780000}"/>
    <cellStyle name="Normal 4 5 2 2 4 2 4" xfId="38962" xr:uid="{00000000-0005-0000-0000-0000D9780000}"/>
    <cellStyle name="Normal 4 5 2 2 4 3" xfId="10460" xr:uid="{00000000-0005-0000-0000-0000DA780000}"/>
    <cellStyle name="Normal 4 5 2 2 4 3 2" xfId="30412" xr:uid="{00000000-0005-0000-0000-0000DB780000}"/>
    <cellStyle name="Normal 4 5 2 2 4 3 2 2" xfId="50362" xr:uid="{00000000-0005-0000-0000-0000DC780000}"/>
    <cellStyle name="Normal 4 5 2 2 4 3 3" xfId="21862" xr:uid="{00000000-0005-0000-0000-0000DD780000}"/>
    <cellStyle name="Normal 4 5 2 2 4 3 4" xfId="41812" xr:uid="{00000000-0005-0000-0000-0000DE780000}"/>
    <cellStyle name="Normal 4 5 2 2 4 4" xfId="16160" xr:uid="{00000000-0005-0000-0000-0000DF780000}"/>
    <cellStyle name="Normal 4 5 2 2 4 4 2" xfId="36112" xr:uid="{00000000-0005-0000-0000-0000E0780000}"/>
    <cellStyle name="Normal 4 5 2 2 4 5" xfId="24712" xr:uid="{00000000-0005-0000-0000-0000E1780000}"/>
    <cellStyle name="Normal 4 5 2 2 4 5 2" xfId="44662" xr:uid="{00000000-0005-0000-0000-0000E2780000}"/>
    <cellStyle name="Normal 4 5 2 2 4 6" xfId="13310" xr:uid="{00000000-0005-0000-0000-0000E3780000}"/>
    <cellStyle name="Normal 4 5 2 2 4 7" xfId="33262" xr:uid="{00000000-0005-0000-0000-0000E4780000}"/>
    <cellStyle name="Normal 4 5 2 2 5" xfId="7603" xr:uid="{00000000-0005-0000-0000-0000E5780000}"/>
    <cellStyle name="Normal 4 5 2 2 5 2" xfId="27557" xr:uid="{00000000-0005-0000-0000-0000E6780000}"/>
    <cellStyle name="Normal 4 5 2 2 5 2 2" xfId="47507" xr:uid="{00000000-0005-0000-0000-0000E7780000}"/>
    <cellStyle name="Normal 4 5 2 2 5 3" xfId="19007" xr:uid="{00000000-0005-0000-0000-0000E8780000}"/>
    <cellStyle name="Normal 4 5 2 2 5 4" xfId="38957" xr:uid="{00000000-0005-0000-0000-0000E9780000}"/>
    <cellStyle name="Normal 4 5 2 2 6" xfId="10455" xr:uid="{00000000-0005-0000-0000-0000EA780000}"/>
    <cellStyle name="Normal 4 5 2 2 6 2" xfId="30407" xr:uid="{00000000-0005-0000-0000-0000EB780000}"/>
    <cellStyle name="Normal 4 5 2 2 6 2 2" xfId="50357" xr:uid="{00000000-0005-0000-0000-0000EC780000}"/>
    <cellStyle name="Normal 4 5 2 2 6 3" xfId="21857" xr:uid="{00000000-0005-0000-0000-0000ED780000}"/>
    <cellStyle name="Normal 4 5 2 2 6 4" xfId="41807" xr:uid="{00000000-0005-0000-0000-0000EE780000}"/>
    <cellStyle name="Normal 4 5 2 2 7" xfId="16155" xr:uid="{00000000-0005-0000-0000-0000EF780000}"/>
    <cellStyle name="Normal 4 5 2 2 7 2" xfId="36107" xr:uid="{00000000-0005-0000-0000-0000F0780000}"/>
    <cellStyle name="Normal 4 5 2 2 8" xfId="24707" xr:uid="{00000000-0005-0000-0000-0000F1780000}"/>
    <cellStyle name="Normal 4 5 2 2 8 2" xfId="44657" xr:uid="{00000000-0005-0000-0000-0000F2780000}"/>
    <cellStyle name="Normal 4 5 2 2 9" xfId="13305" xr:uid="{00000000-0005-0000-0000-0000F3780000}"/>
    <cellStyle name="Normal 4 5 2 3" xfId="3397" xr:uid="{00000000-0005-0000-0000-0000F4780000}"/>
    <cellStyle name="Normal 4 5 2 3 2" xfId="3398" xr:uid="{00000000-0005-0000-0000-0000F5780000}"/>
    <cellStyle name="Normal 4 5 2 3 2 2" xfId="7610" xr:uid="{00000000-0005-0000-0000-0000F6780000}"/>
    <cellStyle name="Normal 4 5 2 3 2 2 2" xfId="27564" xr:uid="{00000000-0005-0000-0000-0000F7780000}"/>
    <cellStyle name="Normal 4 5 2 3 2 2 2 2" xfId="47514" xr:uid="{00000000-0005-0000-0000-0000F8780000}"/>
    <cellStyle name="Normal 4 5 2 3 2 2 3" xfId="19014" xr:uid="{00000000-0005-0000-0000-0000F9780000}"/>
    <cellStyle name="Normal 4 5 2 3 2 2 4" xfId="38964" xr:uid="{00000000-0005-0000-0000-0000FA780000}"/>
    <cellStyle name="Normal 4 5 2 3 2 3" xfId="10462" xr:uid="{00000000-0005-0000-0000-0000FB780000}"/>
    <cellStyle name="Normal 4 5 2 3 2 3 2" xfId="30414" xr:uid="{00000000-0005-0000-0000-0000FC780000}"/>
    <cellStyle name="Normal 4 5 2 3 2 3 2 2" xfId="50364" xr:uid="{00000000-0005-0000-0000-0000FD780000}"/>
    <cellStyle name="Normal 4 5 2 3 2 3 3" xfId="21864" xr:uid="{00000000-0005-0000-0000-0000FE780000}"/>
    <cellStyle name="Normal 4 5 2 3 2 3 4" xfId="41814" xr:uid="{00000000-0005-0000-0000-0000FF780000}"/>
    <cellStyle name="Normal 4 5 2 3 2 4" xfId="16162" xr:uid="{00000000-0005-0000-0000-000000790000}"/>
    <cellStyle name="Normal 4 5 2 3 2 4 2" xfId="36114" xr:uid="{00000000-0005-0000-0000-000001790000}"/>
    <cellStyle name="Normal 4 5 2 3 2 5" xfId="24714" xr:uid="{00000000-0005-0000-0000-000002790000}"/>
    <cellStyle name="Normal 4 5 2 3 2 5 2" xfId="44664" xr:uid="{00000000-0005-0000-0000-000003790000}"/>
    <cellStyle name="Normal 4 5 2 3 2 6" xfId="13312" xr:uid="{00000000-0005-0000-0000-000004790000}"/>
    <cellStyle name="Normal 4 5 2 3 2 7" xfId="33264" xr:uid="{00000000-0005-0000-0000-000005790000}"/>
    <cellStyle name="Normal 4 5 2 3 3" xfId="7609" xr:uid="{00000000-0005-0000-0000-000006790000}"/>
    <cellStyle name="Normal 4 5 2 3 3 2" xfId="27563" xr:uid="{00000000-0005-0000-0000-000007790000}"/>
    <cellStyle name="Normal 4 5 2 3 3 2 2" xfId="47513" xr:uid="{00000000-0005-0000-0000-000008790000}"/>
    <cellStyle name="Normal 4 5 2 3 3 3" xfId="19013" xr:uid="{00000000-0005-0000-0000-000009790000}"/>
    <cellStyle name="Normal 4 5 2 3 3 4" xfId="38963" xr:uid="{00000000-0005-0000-0000-00000A790000}"/>
    <cellStyle name="Normal 4 5 2 3 4" xfId="10461" xr:uid="{00000000-0005-0000-0000-00000B790000}"/>
    <cellStyle name="Normal 4 5 2 3 4 2" xfId="30413" xr:uid="{00000000-0005-0000-0000-00000C790000}"/>
    <cellStyle name="Normal 4 5 2 3 4 2 2" xfId="50363" xr:uid="{00000000-0005-0000-0000-00000D790000}"/>
    <cellStyle name="Normal 4 5 2 3 4 3" xfId="21863" xr:uid="{00000000-0005-0000-0000-00000E790000}"/>
    <cellStyle name="Normal 4 5 2 3 4 4" xfId="41813" xr:uid="{00000000-0005-0000-0000-00000F790000}"/>
    <cellStyle name="Normal 4 5 2 3 5" xfId="16161" xr:uid="{00000000-0005-0000-0000-000010790000}"/>
    <cellStyle name="Normal 4 5 2 3 5 2" xfId="36113" xr:uid="{00000000-0005-0000-0000-000011790000}"/>
    <cellStyle name="Normal 4 5 2 3 6" xfId="24713" xr:uid="{00000000-0005-0000-0000-000012790000}"/>
    <cellStyle name="Normal 4 5 2 3 6 2" xfId="44663" xr:uid="{00000000-0005-0000-0000-000013790000}"/>
    <cellStyle name="Normal 4 5 2 3 7" xfId="13311" xr:uid="{00000000-0005-0000-0000-000014790000}"/>
    <cellStyle name="Normal 4 5 2 3 8" xfId="33263" xr:uid="{00000000-0005-0000-0000-000015790000}"/>
    <cellStyle name="Normal 4 5 2 4" xfId="3399" xr:uid="{00000000-0005-0000-0000-000016790000}"/>
    <cellStyle name="Normal 4 5 2 4 2" xfId="3400" xr:uid="{00000000-0005-0000-0000-000017790000}"/>
    <cellStyle name="Normal 4 5 2 4 2 2" xfId="7612" xr:uid="{00000000-0005-0000-0000-000018790000}"/>
    <cellStyle name="Normal 4 5 2 4 2 2 2" xfId="27566" xr:uid="{00000000-0005-0000-0000-000019790000}"/>
    <cellStyle name="Normal 4 5 2 4 2 2 2 2" xfId="47516" xr:uid="{00000000-0005-0000-0000-00001A790000}"/>
    <cellStyle name="Normal 4 5 2 4 2 2 3" xfId="19016" xr:uid="{00000000-0005-0000-0000-00001B790000}"/>
    <cellStyle name="Normal 4 5 2 4 2 2 4" xfId="38966" xr:uid="{00000000-0005-0000-0000-00001C790000}"/>
    <cellStyle name="Normal 4 5 2 4 2 3" xfId="10464" xr:uid="{00000000-0005-0000-0000-00001D790000}"/>
    <cellStyle name="Normal 4 5 2 4 2 3 2" xfId="30416" xr:uid="{00000000-0005-0000-0000-00001E790000}"/>
    <cellStyle name="Normal 4 5 2 4 2 3 2 2" xfId="50366" xr:uid="{00000000-0005-0000-0000-00001F790000}"/>
    <cellStyle name="Normal 4 5 2 4 2 3 3" xfId="21866" xr:uid="{00000000-0005-0000-0000-000020790000}"/>
    <cellStyle name="Normal 4 5 2 4 2 3 4" xfId="41816" xr:uid="{00000000-0005-0000-0000-000021790000}"/>
    <cellStyle name="Normal 4 5 2 4 2 4" xfId="16164" xr:uid="{00000000-0005-0000-0000-000022790000}"/>
    <cellStyle name="Normal 4 5 2 4 2 4 2" xfId="36116" xr:uid="{00000000-0005-0000-0000-000023790000}"/>
    <cellStyle name="Normal 4 5 2 4 2 5" xfId="24716" xr:uid="{00000000-0005-0000-0000-000024790000}"/>
    <cellStyle name="Normal 4 5 2 4 2 5 2" xfId="44666" xr:uid="{00000000-0005-0000-0000-000025790000}"/>
    <cellStyle name="Normal 4 5 2 4 2 6" xfId="13314" xr:uid="{00000000-0005-0000-0000-000026790000}"/>
    <cellStyle name="Normal 4 5 2 4 2 7" xfId="33266" xr:uid="{00000000-0005-0000-0000-000027790000}"/>
    <cellStyle name="Normal 4 5 2 4 3" xfId="7611" xr:uid="{00000000-0005-0000-0000-000028790000}"/>
    <cellStyle name="Normal 4 5 2 4 3 2" xfId="27565" xr:uid="{00000000-0005-0000-0000-000029790000}"/>
    <cellStyle name="Normal 4 5 2 4 3 2 2" xfId="47515" xr:uid="{00000000-0005-0000-0000-00002A790000}"/>
    <cellStyle name="Normal 4 5 2 4 3 3" xfId="19015" xr:uid="{00000000-0005-0000-0000-00002B790000}"/>
    <cellStyle name="Normal 4 5 2 4 3 4" xfId="38965" xr:uid="{00000000-0005-0000-0000-00002C790000}"/>
    <cellStyle name="Normal 4 5 2 4 4" xfId="10463" xr:uid="{00000000-0005-0000-0000-00002D790000}"/>
    <cellStyle name="Normal 4 5 2 4 4 2" xfId="30415" xr:uid="{00000000-0005-0000-0000-00002E790000}"/>
    <cellStyle name="Normal 4 5 2 4 4 2 2" xfId="50365" xr:uid="{00000000-0005-0000-0000-00002F790000}"/>
    <cellStyle name="Normal 4 5 2 4 4 3" xfId="21865" xr:uid="{00000000-0005-0000-0000-000030790000}"/>
    <cellStyle name="Normal 4 5 2 4 4 4" xfId="41815" xr:uid="{00000000-0005-0000-0000-000031790000}"/>
    <cellStyle name="Normal 4 5 2 4 5" xfId="16163" xr:uid="{00000000-0005-0000-0000-000032790000}"/>
    <cellStyle name="Normal 4 5 2 4 5 2" xfId="36115" xr:uid="{00000000-0005-0000-0000-000033790000}"/>
    <cellStyle name="Normal 4 5 2 4 6" xfId="24715" xr:uid="{00000000-0005-0000-0000-000034790000}"/>
    <cellStyle name="Normal 4 5 2 4 6 2" xfId="44665" xr:uid="{00000000-0005-0000-0000-000035790000}"/>
    <cellStyle name="Normal 4 5 2 4 7" xfId="13313" xr:uid="{00000000-0005-0000-0000-000036790000}"/>
    <cellStyle name="Normal 4 5 2 4 8" xfId="33265" xr:uid="{00000000-0005-0000-0000-000037790000}"/>
    <cellStyle name="Normal 4 5 2 5" xfId="3401" xr:uid="{00000000-0005-0000-0000-000038790000}"/>
    <cellStyle name="Normal 4 5 2 5 2" xfId="7613" xr:uid="{00000000-0005-0000-0000-000039790000}"/>
    <cellStyle name="Normal 4 5 2 5 2 2" xfId="27567" xr:uid="{00000000-0005-0000-0000-00003A790000}"/>
    <cellStyle name="Normal 4 5 2 5 2 2 2" xfId="47517" xr:uid="{00000000-0005-0000-0000-00003B790000}"/>
    <cellStyle name="Normal 4 5 2 5 2 3" xfId="19017" xr:uid="{00000000-0005-0000-0000-00003C790000}"/>
    <cellStyle name="Normal 4 5 2 5 2 4" xfId="38967" xr:uid="{00000000-0005-0000-0000-00003D790000}"/>
    <cellStyle name="Normal 4 5 2 5 3" xfId="10465" xr:uid="{00000000-0005-0000-0000-00003E790000}"/>
    <cellStyle name="Normal 4 5 2 5 3 2" xfId="30417" xr:uid="{00000000-0005-0000-0000-00003F790000}"/>
    <cellStyle name="Normal 4 5 2 5 3 2 2" xfId="50367" xr:uid="{00000000-0005-0000-0000-000040790000}"/>
    <cellStyle name="Normal 4 5 2 5 3 3" xfId="21867" xr:uid="{00000000-0005-0000-0000-000041790000}"/>
    <cellStyle name="Normal 4 5 2 5 3 4" xfId="41817" xr:uid="{00000000-0005-0000-0000-000042790000}"/>
    <cellStyle name="Normal 4 5 2 5 4" xfId="16165" xr:uid="{00000000-0005-0000-0000-000043790000}"/>
    <cellStyle name="Normal 4 5 2 5 4 2" xfId="36117" xr:uid="{00000000-0005-0000-0000-000044790000}"/>
    <cellStyle name="Normal 4 5 2 5 5" xfId="24717" xr:uid="{00000000-0005-0000-0000-000045790000}"/>
    <cellStyle name="Normal 4 5 2 5 5 2" xfId="44667" xr:uid="{00000000-0005-0000-0000-000046790000}"/>
    <cellStyle name="Normal 4 5 2 5 6" xfId="13315" xr:uid="{00000000-0005-0000-0000-000047790000}"/>
    <cellStyle name="Normal 4 5 2 5 7" xfId="33267" xr:uid="{00000000-0005-0000-0000-000048790000}"/>
    <cellStyle name="Normal 4 5 2 6" xfId="7602" xr:uid="{00000000-0005-0000-0000-000049790000}"/>
    <cellStyle name="Normal 4 5 2 6 2" xfId="27556" xr:uid="{00000000-0005-0000-0000-00004A790000}"/>
    <cellStyle name="Normal 4 5 2 6 2 2" xfId="47506" xr:uid="{00000000-0005-0000-0000-00004B790000}"/>
    <cellStyle name="Normal 4 5 2 6 3" xfId="19006" xr:uid="{00000000-0005-0000-0000-00004C790000}"/>
    <cellStyle name="Normal 4 5 2 6 4" xfId="38956" xr:uid="{00000000-0005-0000-0000-00004D790000}"/>
    <cellStyle name="Normal 4 5 2 7" xfId="10454" xr:uid="{00000000-0005-0000-0000-00004E790000}"/>
    <cellStyle name="Normal 4 5 2 7 2" xfId="30406" xr:uid="{00000000-0005-0000-0000-00004F790000}"/>
    <cellStyle name="Normal 4 5 2 7 2 2" xfId="50356" xr:uid="{00000000-0005-0000-0000-000050790000}"/>
    <cellStyle name="Normal 4 5 2 7 3" xfId="21856" xr:uid="{00000000-0005-0000-0000-000051790000}"/>
    <cellStyle name="Normal 4 5 2 7 4" xfId="41806" xr:uid="{00000000-0005-0000-0000-000052790000}"/>
    <cellStyle name="Normal 4 5 2 8" xfId="16154" xr:uid="{00000000-0005-0000-0000-000053790000}"/>
    <cellStyle name="Normal 4 5 2 8 2" xfId="36106" xr:uid="{00000000-0005-0000-0000-000054790000}"/>
    <cellStyle name="Normal 4 5 2 9" xfId="24706" xr:uid="{00000000-0005-0000-0000-000055790000}"/>
    <cellStyle name="Normal 4 5 2 9 2" xfId="44656" xr:uid="{00000000-0005-0000-0000-000056790000}"/>
    <cellStyle name="Normal 4 5 3" xfId="3402" xr:uid="{00000000-0005-0000-0000-000057790000}"/>
    <cellStyle name="Normal 4 5 3 10" xfId="13316" xr:uid="{00000000-0005-0000-0000-000058790000}"/>
    <cellStyle name="Normal 4 5 3 11" xfId="33268" xr:uid="{00000000-0005-0000-0000-000059790000}"/>
    <cellStyle name="Normal 4 5 3 2" xfId="3403" xr:uid="{00000000-0005-0000-0000-00005A790000}"/>
    <cellStyle name="Normal 4 5 3 2 10" xfId="33269" xr:uid="{00000000-0005-0000-0000-00005B790000}"/>
    <cellStyle name="Normal 4 5 3 2 2" xfId="3404" xr:uid="{00000000-0005-0000-0000-00005C790000}"/>
    <cellStyle name="Normal 4 5 3 2 2 2" xfId="3405" xr:uid="{00000000-0005-0000-0000-00005D790000}"/>
    <cellStyle name="Normal 4 5 3 2 2 2 2" xfId="7617" xr:uid="{00000000-0005-0000-0000-00005E790000}"/>
    <cellStyle name="Normal 4 5 3 2 2 2 2 2" xfId="27571" xr:uid="{00000000-0005-0000-0000-00005F790000}"/>
    <cellStyle name="Normal 4 5 3 2 2 2 2 2 2" xfId="47521" xr:uid="{00000000-0005-0000-0000-000060790000}"/>
    <cellStyle name="Normal 4 5 3 2 2 2 2 3" xfId="19021" xr:uid="{00000000-0005-0000-0000-000061790000}"/>
    <cellStyle name="Normal 4 5 3 2 2 2 2 4" xfId="38971" xr:uid="{00000000-0005-0000-0000-000062790000}"/>
    <cellStyle name="Normal 4 5 3 2 2 2 3" xfId="10469" xr:uid="{00000000-0005-0000-0000-000063790000}"/>
    <cellStyle name="Normal 4 5 3 2 2 2 3 2" xfId="30421" xr:uid="{00000000-0005-0000-0000-000064790000}"/>
    <cellStyle name="Normal 4 5 3 2 2 2 3 2 2" xfId="50371" xr:uid="{00000000-0005-0000-0000-000065790000}"/>
    <cellStyle name="Normal 4 5 3 2 2 2 3 3" xfId="21871" xr:uid="{00000000-0005-0000-0000-000066790000}"/>
    <cellStyle name="Normal 4 5 3 2 2 2 3 4" xfId="41821" xr:uid="{00000000-0005-0000-0000-000067790000}"/>
    <cellStyle name="Normal 4 5 3 2 2 2 4" xfId="16169" xr:uid="{00000000-0005-0000-0000-000068790000}"/>
    <cellStyle name="Normal 4 5 3 2 2 2 4 2" xfId="36121" xr:uid="{00000000-0005-0000-0000-000069790000}"/>
    <cellStyle name="Normal 4 5 3 2 2 2 5" xfId="24721" xr:uid="{00000000-0005-0000-0000-00006A790000}"/>
    <cellStyle name="Normal 4 5 3 2 2 2 5 2" xfId="44671" xr:uid="{00000000-0005-0000-0000-00006B790000}"/>
    <cellStyle name="Normal 4 5 3 2 2 2 6" xfId="13319" xr:uid="{00000000-0005-0000-0000-00006C790000}"/>
    <cellStyle name="Normal 4 5 3 2 2 2 7" xfId="33271" xr:uid="{00000000-0005-0000-0000-00006D790000}"/>
    <cellStyle name="Normal 4 5 3 2 2 3" xfId="7616" xr:uid="{00000000-0005-0000-0000-00006E790000}"/>
    <cellStyle name="Normal 4 5 3 2 2 3 2" xfId="27570" xr:uid="{00000000-0005-0000-0000-00006F790000}"/>
    <cellStyle name="Normal 4 5 3 2 2 3 2 2" xfId="47520" xr:uid="{00000000-0005-0000-0000-000070790000}"/>
    <cellStyle name="Normal 4 5 3 2 2 3 3" xfId="19020" xr:uid="{00000000-0005-0000-0000-000071790000}"/>
    <cellStyle name="Normal 4 5 3 2 2 3 4" xfId="38970" xr:uid="{00000000-0005-0000-0000-000072790000}"/>
    <cellStyle name="Normal 4 5 3 2 2 4" xfId="10468" xr:uid="{00000000-0005-0000-0000-000073790000}"/>
    <cellStyle name="Normal 4 5 3 2 2 4 2" xfId="30420" xr:uid="{00000000-0005-0000-0000-000074790000}"/>
    <cellStyle name="Normal 4 5 3 2 2 4 2 2" xfId="50370" xr:uid="{00000000-0005-0000-0000-000075790000}"/>
    <cellStyle name="Normal 4 5 3 2 2 4 3" xfId="21870" xr:uid="{00000000-0005-0000-0000-000076790000}"/>
    <cellStyle name="Normal 4 5 3 2 2 4 4" xfId="41820" xr:uid="{00000000-0005-0000-0000-000077790000}"/>
    <cellStyle name="Normal 4 5 3 2 2 5" xfId="16168" xr:uid="{00000000-0005-0000-0000-000078790000}"/>
    <cellStyle name="Normal 4 5 3 2 2 5 2" xfId="36120" xr:uid="{00000000-0005-0000-0000-000079790000}"/>
    <cellStyle name="Normal 4 5 3 2 2 6" xfId="24720" xr:uid="{00000000-0005-0000-0000-00007A790000}"/>
    <cellStyle name="Normal 4 5 3 2 2 6 2" xfId="44670" xr:uid="{00000000-0005-0000-0000-00007B790000}"/>
    <cellStyle name="Normal 4 5 3 2 2 7" xfId="13318" xr:uid="{00000000-0005-0000-0000-00007C790000}"/>
    <cellStyle name="Normal 4 5 3 2 2 8" xfId="33270" xr:uid="{00000000-0005-0000-0000-00007D790000}"/>
    <cellStyle name="Normal 4 5 3 2 3" xfId="3406" xr:uid="{00000000-0005-0000-0000-00007E790000}"/>
    <cellStyle name="Normal 4 5 3 2 3 2" xfId="3407" xr:uid="{00000000-0005-0000-0000-00007F790000}"/>
    <cellStyle name="Normal 4 5 3 2 3 2 2" xfId="7619" xr:uid="{00000000-0005-0000-0000-000080790000}"/>
    <cellStyle name="Normal 4 5 3 2 3 2 2 2" xfId="27573" xr:uid="{00000000-0005-0000-0000-000081790000}"/>
    <cellStyle name="Normal 4 5 3 2 3 2 2 2 2" xfId="47523" xr:uid="{00000000-0005-0000-0000-000082790000}"/>
    <cellStyle name="Normal 4 5 3 2 3 2 2 3" xfId="19023" xr:uid="{00000000-0005-0000-0000-000083790000}"/>
    <cellStyle name="Normal 4 5 3 2 3 2 2 4" xfId="38973" xr:uid="{00000000-0005-0000-0000-000084790000}"/>
    <cellStyle name="Normal 4 5 3 2 3 2 3" xfId="10471" xr:uid="{00000000-0005-0000-0000-000085790000}"/>
    <cellStyle name="Normal 4 5 3 2 3 2 3 2" xfId="30423" xr:uid="{00000000-0005-0000-0000-000086790000}"/>
    <cellStyle name="Normal 4 5 3 2 3 2 3 2 2" xfId="50373" xr:uid="{00000000-0005-0000-0000-000087790000}"/>
    <cellStyle name="Normal 4 5 3 2 3 2 3 3" xfId="21873" xr:uid="{00000000-0005-0000-0000-000088790000}"/>
    <cellStyle name="Normal 4 5 3 2 3 2 3 4" xfId="41823" xr:uid="{00000000-0005-0000-0000-000089790000}"/>
    <cellStyle name="Normal 4 5 3 2 3 2 4" xfId="16171" xr:uid="{00000000-0005-0000-0000-00008A790000}"/>
    <cellStyle name="Normal 4 5 3 2 3 2 4 2" xfId="36123" xr:uid="{00000000-0005-0000-0000-00008B790000}"/>
    <cellStyle name="Normal 4 5 3 2 3 2 5" xfId="24723" xr:uid="{00000000-0005-0000-0000-00008C790000}"/>
    <cellStyle name="Normal 4 5 3 2 3 2 5 2" xfId="44673" xr:uid="{00000000-0005-0000-0000-00008D790000}"/>
    <cellStyle name="Normal 4 5 3 2 3 2 6" xfId="13321" xr:uid="{00000000-0005-0000-0000-00008E790000}"/>
    <cellStyle name="Normal 4 5 3 2 3 2 7" xfId="33273" xr:uid="{00000000-0005-0000-0000-00008F790000}"/>
    <cellStyle name="Normal 4 5 3 2 3 3" xfId="7618" xr:uid="{00000000-0005-0000-0000-000090790000}"/>
    <cellStyle name="Normal 4 5 3 2 3 3 2" xfId="27572" xr:uid="{00000000-0005-0000-0000-000091790000}"/>
    <cellStyle name="Normal 4 5 3 2 3 3 2 2" xfId="47522" xr:uid="{00000000-0005-0000-0000-000092790000}"/>
    <cellStyle name="Normal 4 5 3 2 3 3 3" xfId="19022" xr:uid="{00000000-0005-0000-0000-000093790000}"/>
    <cellStyle name="Normal 4 5 3 2 3 3 4" xfId="38972" xr:uid="{00000000-0005-0000-0000-000094790000}"/>
    <cellStyle name="Normal 4 5 3 2 3 4" xfId="10470" xr:uid="{00000000-0005-0000-0000-000095790000}"/>
    <cellStyle name="Normal 4 5 3 2 3 4 2" xfId="30422" xr:uid="{00000000-0005-0000-0000-000096790000}"/>
    <cellStyle name="Normal 4 5 3 2 3 4 2 2" xfId="50372" xr:uid="{00000000-0005-0000-0000-000097790000}"/>
    <cellStyle name="Normal 4 5 3 2 3 4 3" xfId="21872" xr:uid="{00000000-0005-0000-0000-000098790000}"/>
    <cellStyle name="Normal 4 5 3 2 3 4 4" xfId="41822" xr:uid="{00000000-0005-0000-0000-000099790000}"/>
    <cellStyle name="Normal 4 5 3 2 3 5" xfId="16170" xr:uid="{00000000-0005-0000-0000-00009A790000}"/>
    <cellStyle name="Normal 4 5 3 2 3 5 2" xfId="36122" xr:uid="{00000000-0005-0000-0000-00009B790000}"/>
    <cellStyle name="Normal 4 5 3 2 3 6" xfId="24722" xr:uid="{00000000-0005-0000-0000-00009C790000}"/>
    <cellStyle name="Normal 4 5 3 2 3 6 2" xfId="44672" xr:uid="{00000000-0005-0000-0000-00009D790000}"/>
    <cellStyle name="Normal 4 5 3 2 3 7" xfId="13320" xr:uid="{00000000-0005-0000-0000-00009E790000}"/>
    <cellStyle name="Normal 4 5 3 2 3 8" xfId="33272" xr:uid="{00000000-0005-0000-0000-00009F790000}"/>
    <cellStyle name="Normal 4 5 3 2 4" xfId="3408" xr:uid="{00000000-0005-0000-0000-0000A0790000}"/>
    <cellStyle name="Normal 4 5 3 2 4 2" xfId="7620" xr:uid="{00000000-0005-0000-0000-0000A1790000}"/>
    <cellStyle name="Normal 4 5 3 2 4 2 2" xfId="27574" xr:uid="{00000000-0005-0000-0000-0000A2790000}"/>
    <cellStyle name="Normal 4 5 3 2 4 2 2 2" xfId="47524" xr:uid="{00000000-0005-0000-0000-0000A3790000}"/>
    <cellStyle name="Normal 4 5 3 2 4 2 3" xfId="19024" xr:uid="{00000000-0005-0000-0000-0000A4790000}"/>
    <cellStyle name="Normal 4 5 3 2 4 2 4" xfId="38974" xr:uid="{00000000-0005-0000-0000-0000A5790000}"/>
    <cellStyle name="Normal 4 5 3 2 4 3" xfId="10472" xr:uid="{00000000-0005-0000-0000-0000A6790000}"/>
    <cellStyle name="Normal 4 5 3 2 4 3 2" xfId="30424" xr:uid="{00000000-0005-0000-0000-0000A7790000}"/>
    <cellStyle name="Normal 4 5 3 2 4 3 2 2" xfId="50374" xr:uid="{00000000-0005-0000-0000-0000A8790000}"/>
    <cellStyle name="Normal 4 5 3 2 4 3 3" xfId="21874" xr:uid="{00000000-0005-0000-0000-0000A9790000}"/>
    <cellStyle name="Normal 4 5 3 2 4 3 4" xfId="41824" xr:uid="{00000000-0005-0000-0000-0000AA790000}"/>
    <cellStyle name="Normal 4 5 3 2 4 4" xfId="16172" xr:uid="{00000000-0005-0000-0000-0000AB790000}"/>
    <cellStyle name="Normal 4 5 3 2 4 4 2" xfId="36124" xr:uid="{00000000-0005-0000-0000-0000AC790000}"/>
    <cellStyle name="Normal 4 5 3 2 4 5" xfId="24724" xr:uid="{00000000-0005-0000-0000-0000AD790000}"/>
    <cellStyle name="Normal 4 5 3 2 4 5 2" xfId="44674" xr:uid="{00000000-0005-0000-0000-0000AE790000}"/>
    <cellStyle name="Normal 4 5 3 2 4 6" xfId="13322" xr:uid="{00000000-0005-0000-0000-0000AF790000}"/>
    <cellStyle name="Normal 4 5 3 2 4 7" xfId="33274" xr:uid="{00000000-0005-0000-0000-0000B0790000}"/>
    <cellStyle name="Normal 4 5 3 2 5" xfId="7615" xr:uid="{00000000-0005-0000-0000-0000B1790000}"/>
    <cellStyle name="Normal 4 5 3 2 5 2" xfId="27569" xr:uid="{00000000-0005-0000-0000-0000B2790000}"/>
    <cellStyle name="Normal 4 5 3 2 5 2 2" xfId="47519" xr:uid="{00000000-0005-0000-0000-0000B3790000}"/>
    <cellStyle name="Normal 4 5 3 2 5 3" xfId="19019" xr:uid="{00000000-0005-0000-0000-0000B4790000}"/>
    <cellStyle name="Normal 4 5 3 2 5 4" xfId="38969" xr:uid="{00000000-0005-0000-0000-0000B5790000}"/>
    <cellStyle name="Normal 4 5 3 2 6" xfId="10467" xr:uid="{00000000-0005-0000-0000-0000B6790000}"/>
    <cellStyle name="Normal 4 5 3 2 6 2" xfId="30419" xr:uid="{00000000-0005-0000-0000-0000B7790000}"/>
    <cellStyle name="Normal 4 5 3 2 6 2 2" xfId="50369" xr:uid="{00000000-0005-0000-0000-0000B8790000}"/>
    <cellStyle name="Normal 4 5 3 2 6 3" xfId="21869" xr:uid="{00000000-0005-0000-0000-0000B9790000}"/>
    <cellStyle name="Normal 4 5 3 2 6 4" xfId="41819" xr:uid="{00000000-0005-0000-0000-0000BA790000}"/>
    <cellStyle name="Normal 4 5 3 2 7" xfId="16167" xr:uid="{00000000-0005-0000-0000-0000BB790000}"/>
    <cellStyle name="Normal 4 5 3 2 7 2" xfId="36119" xr:uid="{00000000-0005-0000-0000-0000BC790000}"/>
    <cellStyle name="Normal 4 5 3 2 8" xfId="24719" xr:uid="{00000000-0005-0000-0000-0000BD790000}"/>
    <cellStyle name="Normal 4 5 3 2 8 2" xfId="44669" xr:uid="{00000000-0005-0000-0000-0000BE790000}"/>
    <cellStyle name="Normal 4 5 3 2 9" xfId="13317" xr:uid="{00000000-0005-0000-0000-0000BF790000}"/>
    <cellStyle name="Normal 4 5 3 3" xfId="3409" xr:uid="{00000000-0005-0000-0000-0000C0790000}"/>
    <cellStyle name="Normal 4 5 3 3 2" xfId="3410" xr:uid="{00000000-0005-0000-0000-0000C1790000}"/>
    <cellStyle name="Normal 4 5 3 3 2 2" xfId="7622" xr:uid="{00000000-0005-0000-0000-0000C2790000}"/>
    <cellStyle name="Normal 4 5 3 3 2 2 2" xfId="27576" xr:uid="{00000000-0005-0000-0000-0000C3790000}"/>
    <cellStyle name="Normal 4 5 3 3 2 2 2 2" xfId="47526" xr:uid="{00000000-0005-0000-0000-0000C4790000}"/>
    <cellStyle name="Normal 4 5 3 3 2 2 3" xfId="19026" xr:uid="{00000000-0005-0000-0000-0000C5790000}"/>
    <cellStyle name="Normal 4 5 3 3 2 2 4" xfId="38976" xr:uid="{00000000-0005-0000-0000-0000C6790000}"/>
    <cellStyle name="Normal 4 5 3 3 2 3" xfId="10474" xr:uid="{00000000-0005-0000-0000-0000C7790000}"/>
    <cellStyle name="Normal 4 5 3 3 2 3 2" xfId="30426" xr:uid="{00000000-0005-0000-0000-0000C8790000}"/>
    <cellStyle name="Normal 4 5 3 3 2 3 2 2" xfId="50376" xr:uid="{00000000-0005-0000-0000-0000C9790000}"/>
    <cellStyle name="Normal 4 5 3 3 2 3 3" xfId="21876" xr:uid="{00000000-0005-0000-0000-0000CA790000}"/>
    <cellStyle name="Normal 4 5 3 3 2 3 4" xfId="41826" xr:uid="{00000000-0005-0000-0000-0000CB790000}"/>
    <cellStyle name="Normal 4 5 3 3 2 4" xfId="16174" xr:uid="{00000000-0005-0000-0000-0000CC790000}"/>
    <cellStyle name="Normal 4 5 3 3 2 4 2" xfId="36126" xr:uid="{00000000-0005-0000-0000-0000CD790000}"/>
    <cellStyle name="Normal 4 5 3 3 2 5" xfId="24726" xr:uid="{00000000-0005-0000-0000-0000CE790000}"/>
    <cellStyle name="Normal 4 5 3 3 2 5 2" xfId="44676" xr:uid="{00000000-0005-0000-0000-0000CF790000}"/>
    <cellStyle name="Normal 4 5 3 3 2 6" xfId="13324" xr:uid="{00000000-0005-0000-0000-0000D0790000}"/>
    <cellStyle name="Normal 4 5 3 3 2 7" xfId="33276" xr:uid="{00000000-0005-0000-0000-0000D1790000}"/>
    <cellStyle name="Normal 4 5 3 3 3" xfId="7621" xr:uid="{00000000-0005-0000-0000-0000D2790000}"/>
    <cellStyle name="Normal 4 5 3 3 3 2" xfId="27575" xr:uid="{00000000-0005-0000-0000-0000D3790000}"/>
    <cellStyle name="Normal 4 5 3 3 3 2 2" xfId="47525" xr:uid="{00000000-0005-0000-0000-0000D4790000}"/>
    <cellStyle name="Normal 4 5 3 3 3 3" xfId="19025" xr:uid="{00000000-0005-0000-0000-0000D5790000}"/>
    <cellStyle name="Normal 4 5 3 3 3 4" xfId="38975" xr:uid="{00000000-0005-0000-0000-0000D6790000}"/>
    <cellStyle name="Normal 4 5 3 3 4" xfId="10473" xr:uid="{00000000-0005-0000-0000-0000D7790000}"/>
    <cellStyle name="Normal 4 5 3 3 4 2" xfId="30425" xr:uid="{00000000-0005-0000-0000-0000D8790000}"/>
    <cellStyle name="Normal 4 5 3 3 4 2 2" xfId="50375" xr:uid="{00000000-0005-0000-0000-0000D9790000}"/>
    <cellStyle name="Normal 4 5 3 3 4 3" xfId="21875" xr:uid="{00000000-0005-0000-0000-0000DA790000}"/>
    <cellStyle name="Normal 4 5 3 3 4 4" xfId="41825" xr:uid="{00000000-0005-0000-0000-0000DB790000}"/>
    <cellStyle name="Normal 4 5 3 3 5" xfId="16173" xr:uid="{00000000-0005-0000-0000-0000DC790000}"/>
    <cellStyle name="Normal 4 5 3 3 5 2" xfId="36125" xr:uid="{00000000-0005-0000-0000-0000DD790000}"/>
    <cellStyle name="Normal 4 5 3 3 6" xfId="24725" xr:uid="{00000000-0005-0000-0000-0000DE790000}"/>
    <cellStyle name="Normal 4 5 3 3 6 2" xfId="44675" xr:uid="{00000000-0005-0000-0000-0000DF790000}"/>
    <cellStyle name="Normal 4 5 3 3 7" xfId="13323" xr:uid="{00000000-0005-0000-0000-0000E0790000}"/>
    <cellStyle name="Normal 4 5 3 3 8" xfId="33275" xr:uid="{00000000-0005-0000-0000-0000E1790000}"/>
    <cellStyle name="Normal 4 5 3 4" xfId="3411" xr:uid="{00000000-0005-0000-0000-0000E2790000}"/>
    <cellStyle name="Normal 4 5 3 4 2" xfId="3412" xr:uid="{00000000-0005-0000-0000-0000E3790000}"/>
    <cellStyle name="Normal 4 5 3 4 2 2" xfId="7624" xr:uid="{00000000-0005-0000-0000-0000E4790000}"/>
    <cellStyle name="Normal 4 5 3 4 2 2 2" xfId="27578" xr:uid="{00000000-0005-0000-0000-0000E5790000}"/>
    <cellStyle name="Normal 4 5 3 4 2 2 2 2" xfId="47528" xr:uid="{00000000-0005-0000-0000-0000E6790000}"/>
    <cellStyle name="Normal 4 5 3 4 2 2 3" xfId="19028" xr:uid="{00000000-0005-0000-0000-0000E7790000}"/>
    <cellStyle name="Normal 4 5 3 4 2 2 4" xfId="38978" xr:uid="{00000000-0005-0000-0000-0000E8790000}"/>
    <cellStyle name="Normal 4 5 3 4 2 3" xfId="10476" xr:uid="{00000000-0005-0000-0000-0000E9790000}"/>
    <cellStyle name="Normal 4 5 3 4 2 3 2" xfId="30428" xr:uid="{00000000-0005-0000-0000-0000EA790000}"/>
    <cellStyle name="Normal 4 5 3 4 2 3 2 2" xfId="50378" xr:uid="{00000000-0005-0000-0000-0000EB790000}"/>
    <cellStyle name="Normal 4 5 3 4 2 3 3" xfId="21878" xr:uid="{00000000-0005-0000-0000-0000EC790000}"/>
    <cellStyle name="Normal 4 5 3 4 2 3 4" xfId="41828" xr:uid="{00000000-0005-0000-0000-0000ED790000}"/>
    <cellStyle name="Normal 4 5 3 4 2 4" xfId="16176" xr:uid="{00000000-0005-0000-0000-0000EE790000}"/>
    <cellStyle name="Normal 4 5 3 4 2 4 2" xfId="36128" xr:uid="{00000000-0005-0000-0000-0000EF790000}"/>
    <cellStyle name="Normal 4 5 3 4 2 5" xfId="24728" xr:uid="{00000000-0005-0000-0000-0000F0790000}"/>
    <cellStyle name="Normal 4 5 3 4 2 5 2" xfId="44678" xr:uid="{00000000-0005-0000-0000-0000F1790000}"/>
    <cellStyle name="Normal 4 5 3 4 2 6" xfId="13326" xr:uid="{00000000-0005-0000-0000-0000F2790000}"/>
    <cellStyle name="Normal 4 5 3 4 2 7" xfId="33278" xr:uid="{00000000-0005-0000-0000-0000F3790000}"/>
    <cellStyle name="Normal 4 5 3 4 3" xfId="7623" xr:uid="{00000000-0005-0000-0000-0000F4790000}"/>
    <cellStyle name="Normal 4 5 3 4 3 2" xfId="27577" xr:uid="{00000000-0005-0000-0000-0000F5790000}"/>
    <cellStyle name="Normal 4 5 3 4 3 2 2" xfId="47527" xr:uid="{00000000-0005-0000-0000-0000F6790000}"/>
    <cellStyle name="Normal 4 5 3 4 3 3" xfId="19027" xr:uid="{00000000-0005-0000-0000-0000F7790000}"/>
    <cellStyle name="Normal 4 5 3 4 3 4" xfId="38977" xr:uid="{00000000-0005-0000-0000-0000F8790000}"/>
    <cellStyle name="Normal 4 5 3 4 4" xfId="10475" xr:uid="{00000000-0005-0000-0000-0000F9790000}"/>
    <cellStyle name="Normal 4 5 3 4 4 2" xfId="30427" xr:uid="{00000000-0005-0000-0000-0000FA790000}"/>
    <cellStyle name="Normal 4 5 3 4 4 2 2" xfId="50377" xr:uid="{00000000-0005-0000-0000-0000FB790000}"/>
    <cellStyle name="Normal 4 5 3 4 4 3" xfId="21877" xr:uid="{00000000-0005-0000-0000-0000FC790000}"/>
    <cellStyle name="Normal 4 5 3 4 4 4" xfId="41827" xr:uid="{00000000-0005-0000-0000-0000FD790000}"/>
    <cellStyle name="Normal 4 5 3 4 5" xfId="16175" xr:uid="{00000000-0005-0000-0000-0000FE790000}"/>
    <cellStyle name="Normal 4 5 3 4 5 2" xfId="36127" xr:uid="{00000000-0005-0000-0000-0000FF790000}"/>
    <cellStyle name="Normal 4 5 3 4 6" xfId="24727" xr:uid="{00000000-0005-0000-0000-0000007A0000}"/>
    <cellStyle name="Normal 4 5 3 4 6 2" xfId="44677" xr:uid="{00000000-0005-0000-0000-0000017A0000}"/>
    <cellStyle name="Normal 4 5 3 4 7" xfId="13325" xr:uid="{00000000-0005-0000-0000-0000027A0000}"/>
    <cellStyle name="Normal 4 5 3 4 8" xfId="33277" xr:uid="{00000000-0005-0000-0000-0000037A0000}"/>
    <cellStyle name="Normal 4 5 3 5" xfId="3413" xr:uid="{00000000-0005-0000-0000-0000047A0000}"/>
    <cellStyle name="Normal 4 5 3 5 2" xfId="7625" xr:uid="{00000000-0005-0000-0000-0000057A0000}"/>
    <cellStyle name="Normal 4 5 3 5 2 2" xfId="27579" xr:uid="{00000000-0005-0000-0000-0000067A0000}"/>
    <cellStyle name="Normal 4 5 3 5 2 2 2" xfId="47529" xr:uid="{00000000-0005-0000-0000-0000077A0000}"/>
    <cellStyle name="Normal 4 5 3 5 2 3" xfId="19029" xr:uid="{00000000-0005-0000-0000-0000087A0000}"/>
    <cellStyle name="Normal 4 5 3 5 2 4" xfId="38979" xr:uid="{00000000-0005-0000-0000-0000097A0000}"/>
    <cellStyle name="Normal 4 5 3 5 3" xfId="10477" xr:uid="{00000000-0005-0000-0000-00000A7A0000}"/>
    <cellStyle name="Normal 4 5 3 5 3 2" xfId="30429" xr:uid="{00000000-0005-0000-0000-00000B7A0000}"/>
    <cellStyle name="Normal 4 5 3 5 3 2 2" xfId="50379" xr:uid="{00000000-0005-0000-0000-00000C7A0000}"/>
    <cellStyle name="Normal 4 5 3 5 3 3" xfId="21879" xr:uid="{00000000-0005-0000-0000-00000D7A0000}"/>
    <cellStyle name="Normal 4 5 3 5 3 4" xfId="41829" xr:uid="{00000000-0005-0000-0000-00000E7A0000}"/>
    <cellStyle name="Normal 4 5 3 5 4" xfId="16177" xr:uid="{00000000-0005-0000-0000-00000F7A0000}"/>
    <cellStyle name="Normal 4 5 3 5 4 2" xfId="36129" xr:uid="{00000000-0005-0000-0000-0000107A0000}"/>
    <cellStyle name="Normal 4 5 3 5 5" xfId="24729" xr:uid="{00000000-0005-0000-0000-0000117A0000}"/>
    <cellStyle name="Normal 4 5 3 5 5 2" xfId="44679" xr:uid="{00000000-0005-0000-0000-0000127A0000}"/>
    <cellStyle name="Normal 4 5 3 5 6" xfId="13327" xr:uid="{00000000-0005-0000-0000-0000137A0000}"/>
    <cellStyle name="Normal 4 5 3 5 7" xfId="33279" xr:uid="{00000000-0005-0000-0000-0000147A0000}"/>
    <cellStyle name="Normal 4 5 3 6" xfId="7614" xr:uid="{00000000-0005-0000-0000-0000157A0000}"/>
    <cellStyle name="Normal 4 5 3 6 2" xfId="27568" xr:uid="{00000000-0005-0000-0000-0000167A0000}"/>
    <cellStyle name="Normal 4 5 3 6 2 2" xfId="47518" xr:uid="{00000000-0005-0000-0000-0000177A0000}"/>
    <cellStyle name="Normal 4 5 3 6 3" xfId="19018" xr:uid="{00000000-0005-0000-0000-0000187A0000}"/>
    <cellStyle name="Normal 4 5 3 6 4" xfId="38968" xr:uid="{00000000-0005-0000-0000-0000197A0000}"/>
    <cellStyle name="Normal 4 5 3 7" xfId="10466" xr:uid="{00000000-0005-0000-0000-00001A7A0000}"/>
    <cellStyle name="Normal 4 5 3 7 2" xfId="30418" xr:uid="{00000000-0005-0000-0000-00001B7A0000}"/>
    <cellStyle name="Normal 4 5 3 7 2 2" xfId="50368" xr:uid="{00000000-0005-0000-0000-00001C7A0000}"/>
    <cellStyle name="Normal 4 5 3 7 3" xfId="21868" xr:uid="{00000000-0005-0000-0000-00001D7A0000}"/>
    <cellStyle name="Normal 4 5 3 7 4" xfId="41818" xr:uid="{00000000-0005-0000-0000-00001E7A0000}"/>
    <cellStyle name="Normal 4 5 3 8" xfId="16166" xr:uid="{00000000-0005-0000-0000-00001F7A0000}"/>
    <cellStyle name="Normal 4 5 3 8 2" xfId="36118" xr:uid="{00000000-0005-0000-0000-0000207A0000}"/>
    <cellStyle name="Normal 4 5 3 9" xfId="24718" xr:uid="{00000000-0005-0000-0000-0000217A0000}"/>
    <cellStyle name="Normal 4 5 3 9 2" xfId="44668" xr:uid="{00000000-0005-0000-0000-0000227A0000}"/>
    <cellStyle name="Normal 4 5 4" xfId="3414" xr:uid="{00000000-0005-0000-0000-0000237A0000}"/>
    <cellStyle name="Normal 4 5 4 10" xfId="13328" xr:uid="{00000000-0005-0000-0000-0000247A0000}"/>
    <cellStyle name="Normal 4 5 4 11" xfId="33280" xr:uid="{00000000-0005-0000-0000-0000257A0000}"/>
    <cellStyle name="Normal 4 5 4 2" xfId="3415" xr:uid="{00000000-0005-0000-0000-0000267A0000}"/>
    <cellStyle name="Normal 4 5 4 2 10" xfId="33281" xr:uid="{00000000-0005-0000-0000-0000277A0000}"/>
    <cellStyle name="Normal 4 5 4 2 2" xfId="3416" xr:uid="{00000000-0005-0000-0000-0000287A0000}"/>
    <cellStyle name="Normal 4 5 4 2 2 2" xfId="3417" xr:uid="{00000000-0005-0000-0000-0000297A0000}"/>
    <cellStyle name="Normal 4 5 4 2 2 2 2" xfId="7629" xr:uid="{00000000-0005-0000-0000-00002A7A0000}"/>
    <cellStyle name="Normal 4 5 4 2 2 2 2 2" xfId="27583" xr:uid="{00000000-0005-0000-0000-00002B7A0000}"/>
    <cellStyle name="Normal 4 5 4 2 2 2 2 2 2" xfId="47533" xr:uid="{00000000-0005-0000-0000-00002C7A0000}"/>
    <cellStyle name="Normal 4 5 4 2 2 2 2 3" xfId="19033" xr:uid="{00000000-0005-0000-0000-00002D7A0000}"/>
    <cellStyle name="Normal 4 5 4 2 2 2 2 4" xfId="38983" xr:uid="{00000000-0005-0000-0000-00002E7A0000}"/>
    <cellStyle name="Normal 4 5 4 2 2 2 3" xfId="10481" xr:uid="{00000000-0005-0000-0000-00002F7A0000}"/>
    <cellStyle name="Normal 4 5 4 2 2 2 3 2" xfId="30433" xr:uid="{00000000-0005-0000-0000-0000307A0000}"/>
    <cellStyle name="Normal 4 5 4 2 2 2 3 2 2" xfId="50383" xr:uid="{00000000-0005-0000-0000-0000317A0000}"/>
    <cellStyle name="Normal 4 5 4 2 2 2 3 3" xfId="21883" xr:uid="{00000000-0005-0000-0000-0000327A0000}"/>
    <cellStyle name="Normal 4 5 4 2 2 2 3 4" xfId="41833" xr:uid="{00000000-0005-0000-0000-0000337A0000}"/>
    <cellStyle name="Normal 4 5 4 2 2 2 4" xfId="16181" xr:uid="{00000000-0005-0000-0000-0000347A0000}"/>
    <cellStyle name="Normal 4 5 4 2 2 2 4 2" xfId="36133" xr:uid="{00000000-0005-0000-0000-0000357A0000}"/>
    <cellStyle name="Normal 4 5 4 2 2 2 5" xfId="24733" xr:uid="{00000000-0005-0000-0000-0000367A0000}"/>
    <cellStyle name="Normal 4 5 4 2 2 2 5 2" xfId="44683" xr:uid="{00000000-0005-0000-0000-0000377A0000}"/>
    <cellStyle name="Normal 4 5 4 2 2 2 6" xfId="13331" xr:uid="{00000000-0005-0000-0000-0000387A0000}"/>
    <cellStyle name="Normal 4 5 4 2 2 2 7" xfId="33283" xr:uid="{00000000-0005-0000-0000-0000397A0000}"/>
    <cellStyle name="Normal 4 5 4 2 2 3" xfId="7628" xr:uid="{00000000-0005-0000-0000-00003A7A0000}"/>
    <cellStyle name="Normal 4 5 4 2 2 3 2" xfId="27582" xr:uid="{00000000-0005-0000-0000-00003B7A0000}"/>
    <cellStyle name="Normal 4 5 4 2 2 3 2 2" xfId="47532" xr:uid="{00000000-0005-0000-0000-00003C7A0000}"/>
    <cellStyle name="Normal 4 5 4 2 2 3 3" xfId="19032" xr:uid="{00000000-0005-0000-0000-00003D7A0000}"/>
    <cellStyle name="Normal 4 5 4 2 2 3 4" xfId="38982" xr:uid="{00000000-0005-0000-0000-00003E7A0000}"/>
    <cellStyle name="Normal 4 5 4 2 2 4" xfId="10480" xr:uid="{00000000-0005-0000-0000-00003F7A0000}"/>
    <cellStyle name="Normal 4 5 4 2 2 4 2" xfId="30432" xr:uid="{00000000-0005-0000-0000-0000407A0000}"/>
    <cellStyle name="Normal 4 5 4 2 2 4 2 2" xfId="50382" xr:uid="{00000000-0005-0000-0000-0000417A0000}"/>
    <cellStyle name="Normal 4 5 4 2 2 4 3" xfId="21882" xr:uid="{00000000-0005-0000-0000-0000427A0000}"/>
    <cellStyle name="Normal 4 5 4 2 2 4 4" xfId="41832" xr:uid="{00000000-0005-0000-0000-0000437A0000}"/>
    <cellStyle name="Normal 4 5 4 2 2 5" xfId="16180" xr:uid="{00000000-0005-0000-0000-0000447A0000}"/>
    <cellStyle name="Normal 4 5 4 2 2 5 2" xfId="36132" xr:uid="{00000000-0005-0000-0000-0000457A0000}"/>
    <cellStyle name="Normal 4 5 4 2 2 6" xfId="24732" xr:uid="{00000000-0005-0000-0000-0000467A0000}"/>
    <cellStyle name="Normal 4 5 4 2 2 6 2" xfId="44682" xr:uid="{00000000-0005-0000-0000-0000477A0000}"/>
    <cellStyle name="Normal 4 5 4 2 2 7" xfId="13330" xr:uid="{00000000-0005-0000-0000-0000487A0000}"/>
    <cellStyle name="Normal 4 5 4 2 2 8" xfId="33282" xr:uid="{00000000-0005-0000-0000-0000497A0000}"/>
    <cellStyle name="Normal 4 5 4 2 3" xfId="3418" xr:uid="{00000000-0005-0000-0000-00004A7A0000}"/>
    <cellStyle name="Normal 4 5 4 2 3 2" xfId="3419" xr:uid="{00000000-0005-0000-0000-00004B7A0000}"/>
    <cellStyle name="Normal 4 5 4 2 3 2 2" xfId="7631" xr:uid="{00000000-0005-0000-0000-00004C7A0000}"/>
    <cellStyle name="Normal 4 5 4 2 3 2 2 2" xfId="27585" xr:uid="{00000000-0005-0000-0000-00004D7A0000}"/>
    <cellStyle name="Normal 4 5 4 2 3 2 2 2 2" xfId="47535" xr:uid="{00000000-0005-0000-0000-00004E7A0000}"/>
    <cellStyle name="Normal 4 5 4 2 3 2 2 3" xfId="19035" xr:uid="{00000000-0005-0000-0000-00004F7A0000}"/>
    <cellStyle name="Normal 4 5 4 2 3 2 2 4" xfId="38985" xr:uid="{00000000-0005-0000-0000-0000507A0000}"/>
    <cellStyle name="Normal 4 5 4 2 3 2 3" xfId="10483" xr:uid="{00000000-0005-0000-0000-0000517A0000}"/>
    <cellStyle name="Normal 4 5 4 2 3 2 3 2" xfId="30435" xr:uid="{00000000-0005-0000-0000-0000527A0000}"/>
    <cellStyle name="Normal 4 5 4 2 3 2 3 2 2" xfId="50385" xr:uid="{00000000-0005-0000-0000-0000537A0000}"/>
    <cellStyle name="Normal 4 5 4 2 3 2 3 3" xfId="21885" xr:uid="{00000000-0005-0000-0000-0000547A0000}"/>
    <cellStyle name="Normal 4 5 4 2 3 2 3 4" xfId="41835" xr:uid="{00000000-0005-0000-0000-0000557A0000}"/>
    <cellStyle name="Normal 4 5 4 2 3 2 4" xfId="16183" xr:uid="{00000000-0005-0000-0000-0000567A0000}"/>
    <cellStyle name="Normal 4 5 4 2 3 2 4 2" xfId="36135" xr:uid="{00000000-0005-0000-0000-0000577A0000}"/>
    <cellStyle name="Normal 4 5 4 2 3 2 5" xfId="24735" xr:uid="{00000000-0005-0000-0000-0000587A0000}"/>
    <cellStyle name="Normal 4 5 4 2 3 2 5 2" xfId="44685" xr:uid="{00000000-0005-0000-0000-0000597A0000}"/>
    <cellStyle name="Normal 4 5 4 2 3 2 6" xfId="13333" xr:uid="{00000000-0005-0000-0000-00005A7A0000}"/>
    <cellStyle name="Normal 4 5 4 2 3 2 7" xfId="33285" xr:uid="{00000000-0005-0000-0000-00005B7A0000}"/>
    <cellStyle name="Normal 4 5 4 2 3 3" xfId="7630" xr:uid="{00000000-0005-0000-0000-00005C7A0000}"/>
    <cellStyle name="Normal 4 5 4 2 3 3 2" xfId="27584" xr:uid="{00000000-0005-0000-0000-00005D7A0000}"/>
    <cellStyle name="Normal 4 5 4 2 3 3 2 2" xfId="47534" xr:uid="{00000000-0005-0000-0000-00005E7A0000}"/>
    <cellStyle name="Normal 4 5 4 2 3 3 3" xfId="19034" xr:uid="{00000000-0005-0000-0000-00005F7A0000}"/>
    <cellStyle name="Normal 4 5 4 2 3 3 4" xfId="38984" xr:uid="{00000000-0005-0000-0000-0000607A0000}"/>
    <cellStyle name="Normal 4 5 4 2 3 4" xfId="10482" xr:uid="{00000000-0005-0000-0000-0000617A0000}"/>
    <cellStyle name="Normal 4 5 4 2 3 4 2" xfId="30434" xr:uid="{00000000-0005-0000-0000-0000627A0000}"/>
    <cellStyle name="Normal 4 5 4 2 3 4 2 2" xfId="50384" xr:uid="{00000000-0005-0000-0000-0000637A0000}"/>
    <cellStyle name="Normal 4 5 4 2 3 4 3" xfId="21884" xr:uid="{00000000-0005-0000-0000-0000647A0000}"/>
    <cellStyle name="Normal 4 5 4 2 3 4 4" xfId="41834" xr:uid="{00000000-0005-0000-0000-0000657A0000}"/>
    <cellStyle name="Normal 4 5 4 2 3 5" xfId="16182" xr:uid="{00000000-0005-0000-0000-0000667A0000}"/>
    <cellStyle name="Normal 4 5 4 2 3 5 2" xfId="36134" xr:uid="{00000000-0005-0000-0000-0000677A0000}"/>
    <cellStyle name="Normal 4 5 4 2 3 6" xfId="24734" xr:uid="{00000000-0005-0000-0000-0000687A0000}"/>
    <cellStyle name="Normal 4 5 4 2 3 6 2" xfId="44684" xr:uid="{00000000-0005-0000-0000-0000697A0000}"/>
    <cellStyle name="Normal 4 5 4 2 3 7" xfId="13332" xr:uid="{00000000-0005-0000-0000-00006A7A0000}"/>
    <cellStyle name="Normal 4 5 4 2 3 8" xfId="33284" xr:uid="{00000000-0005-0000-0000-00006B7A0000}"/>
    <cellStyle name="Normal 4 5 4 2 4" xfId="3420" xr:uid="{00000000-0005-0000-0000-00006C7A0000}"/>
    <cellStyle name="Normal 4 5 4 2 4 2" xfId="7632" xr:uid="{00000000-0005-0000-0000-00006D7A0000}"/>
    <cellStyle name="Normal 4 5 4 2 4 2 2" xfId="27586" xr:uid="{00000000-0005-0000-0000-00006E7A0000}"/>
    <cellStyle name="Normal 4 5 4 2 4 2 2 2" xfId="47536" xr:uid="{00000000-0005-0000-0000-00006F7A0000}"/>
    <cellStyle name="Normal 4 5 4 2 4 2 3" xfId="19036" xr:uid="{00000000-0005-0000-0000-0000707A0000}"/>
    <cellStyle name="Normal 4 5 4 2 4 2 4" xfId="38986" xr:uid="{00000000-0005-0000-0000-0000717A0000}"/>
    <cellStyle name="Normal 4 5 4 2 4 3" xfId="10484" xr:uid="{00000000-0005-0000-0000-0000727A0000}"/>
    <cellStyle name="Normal 4 5 4 2 4 3 2" xfId="30436" xr:uid="{00000000-0005-0000-0000-0000737A0000}"/>
    <cellStyle name="Normal 4 5 4 2 4 3 2 2" xfId="50386" xr:uid="{00000000-0005-0000-0000-0000747A0000}"/>
    <cellStyle name="Normal 4 5 4 2 4 3 3" xfId="21886" xr:uid="{00000000-0005-0000-0000-0000757A0000}"/>
    <cellStyle name="Normal 4 5 4 2 4 3 4" xfId="41836" xr:uid="{00000000-0005-0000-0000-0000767A0000}"/>
    <cellStyle name="Normal 4 5 4 2 4 4" xfId="16184" xr:uid="{00000000-0005-0000-0000-0000777A0000}"/>
    <cellStyle name="Normal 4 5 4 2 4 4 2" xfId="36136" xr:uid="{00000000-0005-0000-0000-0000787A0000}"/>
    <cellStyle name="Normal 4 5 4 2 4 5" xfId="24736" xr:uid="{00000000-0005-0000-0000-0000797A0000}"/>
    <cellStyle name="Normal 4 5 4 2 4 5 2" xfId="44686" xr:uid="{00000000-0005-0000-0000-00007A7A0000}"/>
    <cellStyle name="Normal 4 5 4 2 4 6" xfId="13334" xr:uid="{00000000-0005-0000-0000-00007B7A0000}"/>
    <cellStyle name="Normal 4 5 4 2 4 7" xfId="33286" xr:uid="{00000000-0005-0000-0000-00007C7A0000}"/>
    <cellStyle name="Normal 4 5 4 2 5" xfId="7627" xr:uid="{00000000-0005-0000-0000-00007D7A0000}"/>
    <cellStyle name="Normal 4 5 4 2 5 2" xfId="27581" xr:uid="{00000000-0005-0000-0000-00007E7A0000}"/>
    <cellStyle name="Normal 4 5 4 2 5 2 2" xfId="47531" xr:uid="{00000000-0005-0000-0000-00007F7A0000}"/>
    <cellStyle name="Normal 4 5 4 2 5 3" xfId="19031" xr:uid="{00000000-0005-0000-0000-0000807A0000}"/>
    <cellStyle name="Normal 4 5 4 2 5 4" xfId="38981" xr:uid="{00000000-0005-0000-0000-0000817A0000}"/>
    <cellStyle name="Normal 4 5 4 2 6" xfId="10479" xr:uid="{00000000-0005-0000-0000-0000827A0000}"/>
    <cellStyle name="Normal 4 5 4 2 6 2" xfId="30431" xr:uid="{00000000-0005-0000-0000-0000837A0000}"/>
    <cellStyle name="Normal 4 5 4 2 6 2 2" xfId="50381" xr:uid="{00000000-0005-0000-0000-0000847A0000}"/>
    <cellStyle name="Normal 4 5 4 2 6 3" xfId="21881" xr:uid="{00000000-0005-0000-0000-0000857A0000}"/>
    <cellStyle name="Normal 4 5 4 2 6 4" xfId="41831" xr:uid="{00000000-0005-0000-0000-0000867A0000}"/>
    <cellStyle name="Normal 4 5 4 2 7" xfId="16179" xr:uid="{00000000-0005-0000-0000-0000877A0000}"/>
    <cellStyle name="Normal 4 5 4 2 7 2" xfId="36131" xr:uid="{00000000-0005-0000-0000-0000887A0000}"/>
    <cellStyle name="Normal 4 5 4 2 8" xfId="24731" xr:uid="{00000000-0005-0000-0000-0000897A0000}"/>
    <cellStyle name="Normal 4 5 4 2 8 2" xfId="44681" xr:uid="{00000000-0005-0000-0000-00008A7A0000}"/>
    <cellStyle name="Normal 4 5 4 2 9" xfId="13329" xr:uid="{00000000-0005-0000-0000-00008B7A0000}"/>
    <cellStyle name="Normal 4 5 4 3" xfId="3421" xr:uid="{00000000-0005-0000-0000-00008C7A0000}"/>
    <cellStyle name="Normal 4 5 4 3 2" xfId="3422" xr:uid="{00000000-0005-0000-0000-00008D7A0000}"/>
    <cellStyle name="Normal 4 5 4 3 2 2" xfId="7634" xr:uid="{00000000-0005-0000-0000-00008E7A0000}"/>
    <cellStyle name="Normal 4 5 4 3 2 2 2" xfId="27588" xr:uid="{00000000-0005-0000-0000-00008F7A0000}"/>
    <cellStyle name="Normal 4 5 4 3 2 2 2 2" xfId="47538" xr:uid="{00000000-0005-0000-0000-0000907A0000}"/>
    <cellStyle name="Normal 4 5 4 3 2 2 3" xfId="19038" xr:uid="{00000000-0005-0000-0000-0000917A0000}"/>
    <cellStyle name="Normal 4 5 4 3 2 2 4" xfId="38988" xr:uid="{00000000-0005-0000-0000-0000927A0000}"/>
    <cellStyle name="Normal 4 5 4 3 2 3" xfId="10486" xr:uid="{00000000-0005-0000-0000-0000937A0000}"/>
    <cellStyle name="Normal 4 5 4 3 2 3 2" xfId="30438" xr:uid="{00000000-0005-0000-0000-0000947A0000}"/>
    <cellStyle name="Normal 4 5 4 3 2 3 2 2" xfId="50388" xr:uid="{00000000-0005-0000-0000-0000957A0000}"/>
    <cellStyle name="Normal 4 5 4 3 2 3 3" xfId="21888" xr:uid="{00000000-0005-0000-0000-0000967A0000}"/>
    <cellStyle name="Normal 4 5 4 3 2 3 4" xfId="41838" xr:uid="{00000000-0005-0000-0000-0000977A0000}"/>
    <cellStyle name="Normal 4 5 4 3 2 4" xfId="16186" xr:uid="{00000000-0005-0000-0000-0000987A0000}"/>
    <cellStyle name="Normal 4 5 4 3 2 4 2" xfId="36138" xr:uid="{00000000-0005-0000-0000-0000997A0000}"/>
    <cellStyle name="Normal 4 5 4 3 2 5" xfId="24738" xr:uid="{00000000-0005-0000-0000-00009A7A0000}"/>
    <cellStyle name="Normal 4 5 4 3 2 5 2" xfId="44688" xr:uid="{00000000-0005-0000-0000-00009B7A0000}"/>
    <cellStyle name="Normal 4 5 4 3 2 6" xfId="13336" xr:uid="{00000000-0005-0000-0000-00009C7A0000}"/>
    <cellStyle name="Normal 4 5 4 3 2 7" xfId="33288" xr:uid="{00000000-0005-0000-0000-00009D7A0000}"/>
    <cellStyle name="Normal 4 5 4 3 3" xfId="7633" xr:uid="{00000000-0005-0000-0000-00009E7A0000}"/>
    <cellStyle name="Normal 4 5 4 3 3 2" xfId="27587" xr:uid="{00000000-0005-0000-0000-00009F7A0000}"/>
    <cellStyle name="Normal 4 5 4 3 3 2 2" xfId="47537" xr:uid="{00000000-0005-0000-0000-0000A07A0000}"/>
    <cellStyle name="Normal 4 5 4 3 3 3" xfId="19037" xr:uid="{00000000-0005-0000-0000-0000A17A0000}"/>
    <cellStyle name="Normal 4 5 4 3 3 4" xfId="38987" xr:uid="{00000000-0005-0000-0000-0000A27A0000}"/>
    <cellStyle name="Normal 4 5 4 3 4" xfId="10485" xr:uid="{00000000-0005-0000-0000-0000A37A0000}"/>
    <cellStyle name="Normal 4 5 4 3 4 2" xfId="30437" xr:uid="{00000000-0005-0000-0000-0000A47A0000}"/>
    <cellStyle name="Normal 4 5 4 3 4 2 2" xfId="50387" xr:uid="{00000000-0005-0000-0000-0000A57A0000}"/>
    <cellStyle name="Normal 4 5 4 3 4 3" xfId="21887" xr:uid="{00000000-0005-0000-0000-0000A67A0000}"/>
    <cellStyle name="Normal 4 5 4 3 4 4" xfId="41837" xr:uid="{00000000-0005-0000-0000-0000A77A0000}"/>
    <cellStyle name="Normal 4 5 4 3 5" xfId="16185" xr:uid="{00000000-0005-0000-0000-0000A87A0000}"/>
    <cellStyle name="Normal 4 5 4 3 5 2" xfId="36137" xr:uid="{00000000-0005-0000-0000-0000A97A0000}"/>
    <cellStyle name="Normal 4 5 4 3 6" xfId="24737" xr:uid="{00000000-0005-0000-0000-0000AA7A0000}"/>
    <cellStyle name="Normal 4 5 4 3 6 2" xfId="44687" xr:uid="{00000000-0005-0000-0000-0000AB7A0000}"/>
    <cellStyle name="Normal 4 5 4 3 7" xfId="13335" xr:uid="{00000000-0005-0000-0000-0000AC7A0000}"/>
    <cellStyle name="Normal 4 5 4 3 8" xfId="33287" xr:uid="{00000000-0005-0000-0000-0000AD7A0000}"/>
    <cellStyle name="Normal 4 5 4 4" xfId="3423" xr:uid="{00000000-0005-0000-0000-0000AE7A0000}"/>
    <cellStyle name="Normal 4 5 4 4 2" xfId="3424" xr:uid="{00000000-0005-0000-0000-0000AF7A0000}"/>
    <cellStyle name="Normal 4 5 4 4 2 2" xfId="7636" xr:uid="{00000000-0005-0000-0000-0000B07A0000}"/>
    <cellStyle name="Normal 4 5 4 4 2 2 2" xfId="27590" xr:uid="{00000000-0005-0000-0000-0000B17A0000}"/>
    <cellStyle name="Normal 4 5 4 4 2 2 2 2" xfId="47540" xr:uid="{00000000-0005-0000-0000-0000B27A0000}"/>
    <cellStyle name="Normal 4 5 4 4 2 2 3" xfId="19040" xr:uid="{00000000-0005-0000-0000-0000B37A0000}"/>
    <cellStyle name="Normal 4 5 4 4 2 2 4" xfId="38990" xr:uid="{00000000-0005-0000-0000-0000B47A0000}"/>
    <cellStyle name="Normal 4 5 4 4 2 3" xfId="10488" xr:uid="{00000000-0005-0000-0000-0000B57A0000}"/>
    <cellStyle name="Normal 4 5 4 4 2 3 2" xfId="30440" xr:uid="{00000000-0005-0000-0000-0000B67A0000}"/>
    <cellStyle name="Normal 4 5 4 4 2 3 2 2" xfId="50390" xr:uid="{00000000-0005-0000-0000-0000B77A0000}"/>
    <cellStyle name="Normal 4 5 4 4 2 3 3" xfId="21890" xr:uid="{00000000-0005-0000-0000-0000B87A0000}"/>
    <cellStyle name="Normal 4 5 4 4 2 3 4" xfId="41840" xr:uid="{00000000-0005-0000-0000-0000B97A0000}"/>
    <cellStyle name="Normal 4 5 4 4 2 4" xfId="16188" xr:uid="{00000000-0005-0000-0000-0000BA7A0000}"/>
    <cellStyle name="Normal 4 5 4 4 2 4 2" xfId="36140" xr:uid="{00000000-0005-0000-0000-0000BB7A0000}"/>
    <cellStyle name="Normal 4 5 4 4 2 5" xfId="24740" xr:uid="{00000000-0005-0000-0000-0000BC7A0000}"/>
    <cellStyle name="Normal 4 5 4 4 2 5 2" xfId="44690" xr:uid="{00000000-0005-0000-0000-0000BD7A0000}"/>
    <cellStyle name="Normal 4 5 4 4 2 6" xfId="13338" xr:uid="{00000000-0005-0000-0000-0000BE7A0000}"/>
    <cellStyle name="Normal 4 5 4 4 2 7" xfId="33290" xr:uid="{00000000-0005-0000-0000-0000BF7A0000}"/>
    <cellStyle name="Normal 4 5 4 4 3" xfId="7635" xr:uid="{00000000-0005-0000-0000-0000C07A0000}"/>
    <cellStyle name="Normal 4 5 4 4 3 2" xfId="27589" xr:uid="{00000000-0005-0000-0000-0000C17A0000}"/>
    <cellStyle name="Normal 4 5 4 4 3 2 2" xfId="47539" xr:uid="{00000000-0005-0000-0000-0000C27A0000}"/>
    <cellStyle name="Normal 4 5 4 4 3 3" xfId="19039" xr:uid="{00000000-0005-0000-0000-0000C37A0000}"/>
    <cellStyle name="Normal 4 5 4 4 3 4" xfId="38989" xr:uid="{00000000-0005-0000-0000-0000C47A0000}"/>
    <cellStyle name="Normal 4 5 4 4 4" xfId="10487" xr:uid="{00000000-0005-0000-0000-0000C57A0000}"/>
    <cellStyle name="Normal 4 5 4 4 4 2" xfId="30439" xr:uid="{00000000-0005-0000-0000-0000C67A0000}"/>
    <cellStyle name="Normal 4 5 4 4 4 2 2" xfId="50389" xr:uid="{00000000-0005-0000-0000-0000C77A0000}"/>
    <cellStyle name="Normal 4 5 4 4 4 3" xfId="21889" xr:uid="{00000000-0005-0000-0000-0000C87A0000}"/>
    <cellStyle name="Normal 4 5 4 4 4 4" xfId="41839" xr:uid="{00000000-0005-0000-0000-0000C97A0000}"/>
    <cellStyle name="Normal 4 5 4 4 5" xfId="16187" xr:uid="{00000000-0005-0000-0000-0000CA7A0000}"/>
    <cellStyle name="Normal 4 5 4 4 5 2" xfId="36139" xr:uid="{00000000-0005-0000-0000-0000CB7A0000}"/>
    <cellStyle name="Normal 4 5 4 4 6" xfId="24739" xr:uid="{00000000-0005-0000-0000-0000CC7A0000}"/>
    <cellStyle name="Normal 4 5 4 4 6 2" xfId="44689" xr:uid="{00000000-0005-0000-0000-0000CD7A0000}"/>
    <cellStyle name="Normal 4 5 4 4 7" xfId="13337" xr:uid="{00000000-0005-0000-0000-0000CE7A0000}"/>
    <cellStyle name="Normal 4 5 4 4 8" xfId="33289" xr:uid="{00000000-0005-0000-0000-0000CF7A0000}"/>
    <cellStyle name="Normal 4 5 4 5" xfId="3425" xr:uid="{00000000-0005-0000-0000-0000D07A0000}"/>
    <cellStyle name="Normal 4 5 4 5 2" xfId="7637" xr:uid="{00000000-0005-0000-0000-0000D17A0000}"/>
    <cellStyle name="Normal 4 5 4 5 2 2" xfId="27591" xr:uid="{00000000-0005-0000-0000-0000D27A0000}"/>
    <cellStyle name="Normal 4 5 4 5 2 2 2" xfId="47541" xr:uid="{00000000-0005-0000-0000-0000D37A0000}"/>
    <cellStyle name="Normal 4 5 4 5 2 3" xfId="19041" xr:uid="{00000000-0005-0000-0000-0000D47A0000}"/>
    <cellStyle name="Normal 4 5 4 5 2 4" xfId="38991" xr:uid="{00000000-0005-0000-0000-0000D57A0000}"/>
    <cellStyle name="Normal 4 5 4 5 3" xfId="10489" xr:uid="{00000000-0005-0000-0000-0000D67A0000}"/>
    <cellStyle name="Normal 4 5 4 5 3 2" xfId="30441" xr:uid="{00000000-0005-0000-0000-0000D77A0000}"/>
    <cellStyle name="Normal 4 5 4 5 3 2 2" xfId="50391" xr:uid="{00000000-0005-0000-0000-0000D87A0000}"/>
    <cellStyle name="Normal 4 5 4 5 3 3" xfId="21891" xr:uid="{00000000-0005-0000-0000-0000D97A0000}"/>
    <cellStyle name="Normal 4 5 4 5 3 4" xfId="41841" xr:uid="{00000000-0005-0000-0000-0000DA7A0000}"/>
    <cellStyle name="Normal 4 5 4 5 4" xfId="16189" xr:uid="{00000000-0005-0000-0000-0000DB7A0000}"/>
    <cellStyle name="Normal 4 5 4 5 4 2" xfId="36141" xr:uid="{00000000-0005-0000-0000-0000DC7A0000}"/>
    <cellStyle name="Normal 4 5 4 5 5" xfId="24741" xr:uid="{00000000-0005-0000-0000-0000DD7A0000}"/>
    <cellStyle name="Normal 4 5 4 5 5 2" xfId="44691" xr:uid="{00000000-0005-0000-0000-0000DE7A0000}"/>
    <cellStyle name="Normal 4 5 4 5 6" xfId="13339" xr:uid="{00000000-0005-0000-0000-0000DF7A0000}"/>
    <cellStyle name="Normal 4 5 4 5 7" xfId="33291" xr:uid="{00000000-0005-0000-0000-0000E07A0000}"/>
    <cellStyle name="Normal 4 5 4 6" xfId="7626" xr:uid="{00000000-0005-0000-0000-0000E17A0000}"/>
    <cellStyle name="Normal 4 5 4 6 2" xfId="27580" xr:uid="{00000000-0005-0000-0000-0000E27A0000}"/>
    <cellStyle name="Normal 4 5 4 6 2 2" xfId="47530" xr:uid="{00000000-0005-0000-0000-0000E37A0000}"/>
    <cellStyle name="Normal 4 5 4 6 3" xfId="19030" xr:uid="{00000000-0005-0000-0000-0000E47A0000}"/>
    <cellStyle name="Normal 4 5 4 6 4" xfId="38980" xr:uid="{00000000-0005-0000-0000-0000E57A0000}"/>
    <cellStyle name="Normal 4 5 4 7" xfId="10478" xr:uid="{00000000-0005-0000-0000-0000E67A0000}"/>
    <cellStyle name="Normal 4 5 4 7 2" xfId="30430" xr:uid="{00000000-0005-0000-0000-0000E77A0000}"/>
    <cellStyle name="Normal 4 5 4 7 2 2" xfId="50380" xr:uid="{00000000-0005-0000-0000-0000E87A0000}"/>
    <cellStyle name="Normal 4 5 4 7 3" xfId="21880" xr:uid="{00000000-0005-0000-0000-0000E97A0000}"/>
    <cellStyle name="Normal 4 5 4 7 4" xfId="41830" xr:uid="{00000000-0005-0000-0000-0000EA7A0000}"/>
    <cellStyle name="Normal 4 5 4 8" xfId="16178" xr:uid="{00000000-0005-0000-0000-0000EB7A0000}"/>
    <cellStyle name="Normal 4 5 4 8 2" xfId="36130" xr:uid="{00000000-0005-0000-0000-0000EC7A0000}"/>
    <cellStyle name="Normal 4 5 4 9" xfId="24730" xr:uid="{00000000-0005-0000-0000-0000ED7A0000}"/>
    <cellStyle name="Normal 4 5 4 9 2" xfId="44680" xr:uid="{00000000-0005-0000-0000-0000EE7A0000}"/>
    <cellStyle name="Normal 4 5 5" xfId="3426" xr:uid="{00000000-0005-0000-0000-0000EF7A0000}"/>
    <cellStyle name="Normal 4 5 5 10" xfId="13340" xr:uid="{00000000-0005-0000-0000-0000F07A0000}"/>
    <cellStyle name="Normal 4 5 5 11" xfId="33292" xr:uid="{00000000-0005-0000-0000-0000F17A0000}"/>
    <cellStyle name="Normal 4 5 5 2" xfId="3427" xr:uid="{00000000-0005-0000-0000-0000F27A0000}"/>
    <cellStyle name="Normal 4 5 5 2 10" xfId="33293" xr:uid="{00000000-0005-0000-0000-0000F37A0000}"/>
    <cellStyle name="Normal 4 5 5 2 2" xfId="3428" xr:uid="{00000000-0005-0000-0000-0000F47A0000}"/>
    <cellStyle name="Normal 4 5 5 2 2 2" xfId="3429" xr:uid="{00000000-0005-0000-0000-0000F57A0000}"/>
    <cellStyle name="Normal 4 5 5 2 2 2 2" xfId="7641" xr:uid="{00000000-0005-0000-0000-0000F67A0000}"/>
    <cellStyle name="Normal 4 5 5 2 2 2 2 2" xfId="27595" xr:uid="{00000000-0005-0000-0000-0000F77A0000}"/>
    <cellStyle name="Normal 4 5 5 2 2 2 2 2 2" xfId="47545" xr:uid="{00000000-0005-0000-0000-0000F87A0000}"/>
    <cellStyle name="Normal 4 5 5 2 2 2 2 3" xfId="19045" xr:uid="{00000000-0005-0000-0000-0000F97A0000}"/>
    <cellStyle name="Normal 4 5 5 2 2 2 2 4" xfId="38995" xr:uid="{00000000-0005-0000-0000-0000FA7A0000}"/>
    <cellStyle name="Normal 4 5 5 2 2 2 3" xfId="10493" xr:uid="{00000000-0005-0000-0000-0000FB7A0000}"/>
    <cellStyle name="Normal 4 5 5 2 2 2 3 2" xfId="30445" xr:uid="{00000000-0005-0000-0000-0000FC7A0000}"/>
    <cellStyle name="Normal 4 5 5 2 2 2 3 2 2" xfId="50395" xr:uid="{00000000-0005-0000-0000-0000FD7A0000}"/>
    <cellStyle name="Normal 4 5 5 2 2 2 3 3" xfId="21895" xr:uid="{00000000-0005-0000-0000-0000FE7A0000}"/>
    <cellStyle name="Normal 4 5 5 2 2 2 3 4" xfId="41845" xr:uid="{00000000-0005-0000-0000-0000FF7A0000}"/>
    <cellStyle name="Normal 4 5 5 2 2 2 4" xfId="16193" xr:uid="{00000000-0005-0000-0000-0000007B0000}"/>
    <cellStyle name="Normal 4 5 5 2 2 2 4 2" xfId="36145" xr:uid="{00000000-0005-0000-0000-0000017B0000}"/>
    <cellStyle name="Normal 4 5 5 2 2 2 5" xfId="24745" xr:uid="{00000000-0005-0000-0000-0000027B0000}"/>
    <cellStyle name="Normal 4 5 5 2 2 2 5 2" xfId="44695" xr:uid="{00000000-0005-0000-0000-0000037B0000}"/>
    <cellStyle name="Normal 4 5 5 2 2 2 6" xfId="13343" xr:uid="{00000000-0005-0000-0000-0000047B0000}"/>
    <cellStyle name="Normal 4 5 5 2 2 2 7" xfId="33295" xr:uid="{00000000-0005-0000-0000-0000057B0000}"/>
    <cellStyle name="Normal 4 5 5 2 2 3" xfId="7640" xr:uid="{00000000-0005-0000-0000-0000067B0000}"/>
    <cellStyle name="Normal 4 5 5 2 2 3 2" xfId="27594" xr:uid="{00000000-0005-0000-0000-0000077B0000}"/>
    <cellStyle name="Normal 4 5 5 2 2 3 2 2" xfId="47544" xr:uid="{00000000-0005-0000-0000-0000087B0000}"/>
    <cellStyle name="Normal 4 5 5 2 2 3 3" xfId="19044" xr:uid="{00000000-0005-0000-0000-0000097B0000}"/>
    <cellStyle name="Normal 4 5 5 2 2 3 4" xfId="38994" xr:uid="{00000000-0005-0000-0000-00000A7B0000}"/>
    <cellStyle name="Normal 4 5 5 2 2 4" xfId="10492" xr:uid="{00000000-0005-0000-0000-00000B7B0000}"/>
    <cellStyle name="Normal 4 5 5 2 2 4 2" xfId="30444" xr:uid="{00000000-0005-0000-0000-00000C7B0000}"/>
    <cellStyle name="Normal 4 5 5 2 2 4 2 2" xfId="50394" xr:uid="{00000000-0005-0000-0000-00000D7B0000}"/>
    <cellStyle name="Normal 4 5 5 2 2 4 3" xfId="21894" xr:uid="{00000000-0005-0000-0000-00000E7B0000}"/>
    <cellStyle name="Normal 4 5 5 2 2 4 4" xfId="41844" xr:uid="{00000000-0005-0000-0000-00000F7B0000}"/>
    <cellStyle name="Normal 4 5 5 2 2 5" xfId="16192" xr:uid="{00000000-0005-0000-0000-0000107B0000}"/>
    <cellStyle name="Normal 4 5 5 2 2 5 2" xfId="36144" xr:uid="{00000000-0005-0000-0000-0000117B0000}"/>
    <cellStyle name="Normal 4 5 5 2 2 6" xfId="24744" xr:uid="{00000000-0005-0000-0000-0000127B0000}"/>
    <cellStyle name="Normal 4 5 5 2 2 6 2" xfId="44694" xr:uid="{00000000-0005-0000-0000-0000137B0000}"/>
    <cellStyle name="Normal 4 5 5 2 2 7" xfId="13342" xr:uid="{00000000-0005-0000-0000-0000147B0000}"/>
    <cellStyle name="Normal 4 5 5 2 2 8" xfId="33294" xr:uid="{00000000-0005-0000-0000-0000157B0000}"/>
    <cellStyle name="Normal 4 5 5 2 3" xfId="3430" xr:uid="{00000000-0005-0000-0000-0000167B0000}"/>
    <cellStyle name="Normal 4 5 5 2 3 2" xfId="3431" xr:uid="{00000000-0005-0000-0000-0000177B0000}"/>
    <cellStyle name="Normal 4 5 5 2 3 2 2" xfId="7643" xr:uid="{00000000-0005-0000-0000-0000187B0000}"/>
    <cellStyle name="Normal 4 5 5 2 3 2 2 2" xfId="27597" xr:uid="{00000000-0005-0000-0000-0000197B0000}"/>
    <cellStyle name="Normal 4 5 5 2 3 2 2 2 2" xfId="47547" xr:uid="{00000000-0005-0000-0000-00001A7B0000}"/>
    <cellStyle name="Normal 4 5 5 2 3 2 2 3" xfId="19047" xr:uid="{00000000-0005-0000-0000-00001B7B0000}"/>
    <cellStyle name="Normal 4 5 5 2 3 2 2 4" xfId="38997" xr:uid="{00000000-0005-0000-0000-00001C7B0000}"/>
    <cellStyle name="Normal 4 5 5 2 3 2 3" xfId="10495" xr:uid="{00000000-0005-0000-0000-00001D7B0000}"/>
    <cellStyle name="Normal 4 5 5 2 3 2 3 2" xfId="30447" xr:uid="{00000000-0005-0000-0000-00001E7B0000}"/>
    <cellStyle name="Normal 4 5 5 2 3 2 3 2 2" xfId="50397" xr:uid="{00000000-0005-0000-0000-00001F7B0000}"/>
    <cellStyle name="Normal 4 5 5 2 3 2 3 3" xfId="21897" xr:uid="{00000000-0005-0000-0000-0000207B0000}"/>
    <cellStyle name="Normal 4 5 5 2 3 2 3 4" xfId="41847" xr:uid="{00000000-0005-0000-0000-0000217B0000}"/>
    <cellStyle name="Normal 4 5 5 2 3 2 4" xfId="16195" xr:uid="{00000000-0005-0000-0000-0000227B0000}"/>
    <cellStyle name="Normal 4 5 5 2 3 2 4 2" xfId="36147" xr:uid="{00000000-0005-0000-0000-0000237B0000}"/>
    <cellStyle name="Normal 4 5 5 2 3 2 5" xfId="24747" xr:uid="{00000000-0005-0000-0000-0000247B0000}"/>
    <cellStyle name="Normal 4 5 5 2 3 2 5 2" xfId="44697" xr:uid="{00000000-0005-0000-0000-0000257B0000}"/>
    <cellStyle name="Normal 4 5 5 2 3 2 6" xfId="13345" xr:uid="{00000000-0005-0000-0000-0000267B0000}"/>
    <cellStyle name="Normal 4 5 5 2 3 2 7" xfId="33297" xr:uid="{00000000-0005-0000-0000-0000277B0000}"/>
    <cellStyle name="Normal 4 5 5 2 3 3" xfId="7642" xr:uid="{00000000-0005-0000-0000-0000287B0000}"/>
    <cellStyle name="Normal 4 5 5 2 3 3 2" xfId="27596" xr:uid="{00000000-0005-0000-0000-0000297B0000}"/>
    <cellStyle name="Normal 4 5 5 2 3 3 2 2" xfId="47546" xr:uid="{00000000-0005-0000-0000-00002A7B0000}"/>
    <cellStyle name="Normal 4 5 5 2 3 3 3" xfId="19046" xr:uid="{00000000-0005-0000-0000-00002B7B0000}"/>
    <cellStyle name="Normal 4 5 5 2 3 3 4" xfId="38996" xr:uid="{00000000-0005-0000-0000-00002C7B0000}"/>
    <cellStyle name="Normal 4 5 5 2 3 4" xfId="10494" xr:uid="{00000000-0005-0000-0000-00002D7B0000}"/>
    <cellStyle name="Normal 4 5 5 2 3 4 2" xfId="30446" xr:uid="{00000000-0005-0000-0000-00002E7B0000}"/>
    <cellStyle name="Normal 4 5 5 2 3 4 2 2" xfId="50396" xr:uid="{00000000-0005-0000-0000-00002F7B0000}"/>
    <cellStyle name="Normal 4 5 5 2 3 4 3" xfId="21896" xr:uid="{00000000-0005-0000-0000-0000307B0000}"/>
    <cellStyle name="Normal 4 5 5 2 3 4 4" xfId="41846" xr:uid="{00000000-0005-0000-0000-0000317B0000}"/>
    <cellStyle name="Normal 4 5 5 2 3 5" xfId="16194" xr:uid="{00000000-0005-0000-0000-0000327B0000}"/>
    <cellStyle name="Normal 4 5 5 2 3 5 2" xfId="36146" xr:uid="{00000000-0005-0000-0000-0000337B0000}"/>
    <cellStyle name="Normal 4 5 5 2 3 6" xfId="24746" xr:uid="{00000000-0005-0000-0000-0000347B0000}"/>
    <cellStyle name="Normal 4 5 5 2 3 6 2" xfId="44696" xr:uid="{00000000-0005-0000-0000-0000357B0000}"/>
    <cellStyle name="Normal 4 5 5 2 3 7" xfId="13344" xr:uid="{00000000-0005-0000-0000-0000367B0000}"/>
    <cellStyle name="Normal 4 5 5 2 3 8" xfId="33296" xr:uid="{00000000-0005-0000-0000-0000377B0000}"/>
    <cellStyle name="Normal 4 5 5 2 4" xfId="3432" xr:uid="{00000000-0005-0000-0000-0000387B0000}"/>
    <cellStyle name="Normal 4 5 5 2 4 2" xfId="7644" xr:uid="{00000000-0005-0000-0000-0000397B0000}"/>
    <cellStyle name="Normal 4 5 5 2 4 2 2" xfId="27598" xr:uid="{00000000-0005-0000-0000-00003A7B0000}"/>
    <cellStyle name="Normal 4 5 5 2 4 2 2 2" xfId="47548" xr:uid="{00000000-0005-0000-0000-00003B7B0000}"/>
    <cellStyle name="Normal 4 5 5 2 4 2 3" xfId="19048" xr:uid="{00000000-0005-0000-0000-00003C7B0000}"/>
    <cellStyle name="Normal 4 5 5 2 4 2 4" xfId="38998" xr:uid="{00000000-0005-0000-0000-00003D7B0000}"/>
    <cellStyle name="Normal 4 5 5 2 4 3" xfId="10496" xr:uid="{00000000-0005-0000-0000-00003E7B0000}"/>
    <cellStyle name="Normal 4 5 5 2 4 3 2" xfId="30448" xr:uid="{00000000-0005-0000-0000-00003F7B0000}"/>
    <cellStyle name="Normal 4 5 5 2 4 3 2 2" xfId="50398" xr:uid="{00000000-0005-0000-0000-0000407B0000}"/>
    <cellStyle name="Normal 4 5 5 2 4 3 3" xfId="21898" xr:uid="{00000000-0005-0000-0000-0000417B0000}"/>
    <cellStyle name="Normal 4 5 5 2 4 3 4" xfId="41848" xr:uid="{00000000-0005-0000-0000-0000427B0000}"/>
    <cellStyle name="Normal 4 5 5 2 4 4" xfId="16196" xr:uid="{00000000-0005-0000-0000-0000437B0000}"/>
    <cellStyle name="Normal 4 5 5 2 4 4 2" xfId="36148" xr:uid="{00000000-0005-0000-0000-0000447B0000}"/>
    <cellStyle name="Normal 4 5 5 2 4 5" xfId="24748" xr:uid="{00000000-0005-0000-0000-0000457B0000}"/>
    <cellStyle name="Normal 4 5 5 2 4 5 2" xfId="44698" xr:uid="{00000000-0005-0000-0000-0000467B0000}"/>
    <cellStyle name="Normal 4 5 5 2 4 6" xfId="13346" xr:uid="{00000000-0005-0000-0000-0000477B0000}"/>
    <cellStyle name="Normal 4 5 5 2 4 7" xfId="33298" xr:uid="{00000000-0005-0000-0000-0000487B0000}"/>
    <cellStyle name="Normal 4 5 5 2 5" xfId="7639" xr:uid="{00000000-0005-0000-0000-0000497B0000}"/>
    <cellStyle name="Normal 4 5 5 2 5 2" xfId="27593" xr:uid="{00000000-0005-0000-0000-00004A7B0000}"/>
    <cellStyle name="Normal 4 5 5 2 5 2 2" xfId="47543" xr:uid="{00000000-0005-0000-0000-00004B7B0000}"/>
    <cellStyle name="Normal 4 5 5 2 5 3" xfId="19043" xr:uid="{00000000-0005-0000-0000-00004C7B0000}"/>
    <cellStyle name="Normal 4 5 5 2 5 4" xfId="38993" xr:uid="{00000000-0005-0000-0000-00004D7B0000}"/>
    <cellStyle name="Normal 4 5 5 2 6" xfId="10491" xr:uid="{00000000-0005-0000-0000-00004E7B0000}"/>
    <cellStyle name="Normal 4 5 5 2 6 2" xfId="30443" xr:uid="{00000000-0005-0000-0000-00004F7B0000}"/>
    <cellStyle name="Normal 4 5 5 2 6 2 2" xfId="50393" xr:uid="{00000000-0005-0000-0000-0000507B0000}"/>
    <cellStyle name="Normal 4 5 5 2 6 3" xfId="21893" xr:uid="{00000000-0005-0000-0000-0000517B0000}"/>
    <cellStyle name="Normal 4 5 5 2 6 4" xfId="41843" xr:uid="{00000000-0005-0000-0000-0000527B0000}"/>
    <cellStyle name="Normal 4 5 5 2 7" xfId="16191" xr:uid="{00000000-0005-0000-0000-0000537B0000}"/>
    <cellStyle name="Normal 4 5 5 2 7 2" xfId="36143" xr:uid="{00000000-0005-0000-0000-0000547B0000}"/>
    <cellStyle name="Normal 4 5 5 2 8" xfId="24743" xr:uid="{00000000-0005-0000-0000-0000557B0000}"/>
    <cellStyle name="Normal 4 5 5 2 8 2" xfId="44693" xr:uid="{00000000-0005-0000-0000-0000567B0000}"/>
    <cellStyle name="Normal 4 5 5 2 9" xfId="13341" xr:uid="{00000000-0005-0000-0000-0000577B0000}"/>
    <cellStyle name="Normal 4 5 5 3" xfId="3433" xr:uid="{00000000-0005-0000-0000-0000587B0000}"/>
    <cellStyle name="Normal 4 5 5 3 2" xfId="3434" xr:uid="{00000000-0005-0000-0000-0000597B0000}"/>
    <cellStyle name="Normal 4 5 5 3 2 2" xfId="7646" xr:uid="{00000000-0005-0000-0000-00005A7B0000}"/>
    <cellStyle name="Normal 4 5 5 3 2 2 2" xfId="27600" xr:uid="{00000000-0005-0000-0000-00005B7B0000}"/>
    <cellStyle name="Normal 4 5 5 3 2 2 2 2" xfId="47550" xr:uid="{00000000-0005-0000-0000-00005C7B0000}"/>
    <cellStyle name="Normal 4 5 5 3 2 2 3" xfId="19050" xr:uid="{00000000-0005-0000-0000-00005D7B0000}"/>
    <cellStyle name="Normal 4 5 5 3 2 2 4" xfId="39000" xr:uid="{00000000-0005-0000-0000-00005E7B0000}"/>
    <cellStyle name="Normal 4 5 5 3 2 3" xfId="10498" xr:uid="{00000000-0005-0000-0000-00005F7B0000}"/>
    <cellStyle name="Normal 4 5 5 3 2 3 2" xfId="30450" xr:uid="{00000000-0005-0000-0000-0000607B0000}"/>
    <cellStyle name="Normal 4 5 5 3 2 3 2 2" xfId="50400" xr:uid="{00000000-0005-0000-0000-0000617B0000}"/>
    <cellStyle name="Normal 4 5 5 3 2 3 3" xfId="21900" xr:uid="{00000000-0005-0000-0000-0000627B0000}"/>
    <cellStyle name="Normal 4 5 5 3 2 3 4" xfId="41850" xr:uid="{00000000-0005-0000-0000-0000637B0000}"/>
    <cellStyle name="Normal 4 5 5 3 2 4" xfId="16198" xr:uid="{00000000-0005-0000-0000-0000647B0000}"/>
    <cellStyle name="Normal 4 5 5 3 2 4 2" xfId="36150" xr:uid="{00000000-0005-0000-0000-0000657B0000}"/>
    <cellStyle name="Normal 4 5 5 3 2 5" xfId="24750" xr:uid="{00000000-0005-0000-0000-0000667B0000}"/>
    <cellStyle name="Normal 4 5 5 3 2 5 2" xfId="44700" xr:uid="{00000000-0005-0000-0000-0000677B0000}"/>
    <cellStyle name="Normal 4 5 5 3 2 6" xfId="13348" xr:uid="{00000000-0005-0000-0000-0000687B0000}"/>
    <cellStyle name="Normal 4 5 5 3 2 7" xfId="33300" xr:uid="{00000000-0005-0000-0000-0000697B0000}"/>
    <cellStyle name="Normal 4 5 5 3 3" xfId="7645" xr:uid="{00000000-0005-0000-0000-00006A7B0000}"/>
    <cellStyle name="Normal 4 5 5 3 3 2" xfId="27599" xr:uid="{00000000-0005-0000-0000-00006B7B0000}"/>
    <cellStyle name="Normal 4 5 5 3 3 2 2" xfId="47549" xr:uid="{00000000-0005-0000-0000-00006C7B0000}"/>
    <cellStyle name="Normal 4 5 5 3 3 3" xfId="19049" xr:uid="{00000000-0005-0000-0000-00006D7B0000}"/>
    <cellStyle name="Normal 4 5 5 3 3 4" xfId="38999" xr:uid="{00000000-0005-0000-0000-00006E7B0000}"/>
    <cellStyle name="Normal 4 5 5 3 4" xfId="10497" xr:uid="{00000000-0005-0000-0000-00006F7B0000}"/>
    <cellStyle name="Normal 4 5 5 3 4 2" xfId="30449" xr:uid="{00000000-0005-0000-0000-0000707B0000}"/>
    <cellStyle name="Normal 4 5 5 3 4 2 2" xfId="50399" xr:uid="{00000000-0005-0000-0000-0000717B0000}"/>
    <cellStyle name="Normal 4 5 5 3 4 3" xfId="21899" xr:uid="{00000000-0005-0000-0000-0000727B0000}"/>
    <cellStyle name="Normal 4 5 5 3 4 4" xfId="41849" xr:uid="{00000000-0005-0000-0000-0000737B0000}"/>
    <cellStyle name="Normal 4 5 5 3 5" xfId="16197" xr:uid="{00000000-0005-0000-0000-0000747B0000}"/>
    <cellStyle name="Normal 4 5 5 3 5 2" xfId="36149" xr:uid="{00000000-0005-0000-0000-0000757B0000}"/>
    <cellStyle name="Normal 4 5 5 3 6" xfId="24749" xr:uid="{00000000-0005-0000-0000-0000767B0000}"/>
    <cellStyle name="Normal 4 5 5 3 6 2" xfId="44699" xr:uid="{00000000-0005-0000-0000-0000777B0000}"/>
    <cellStyle name="Normal 4 5 5 3 7" xfId="13347" xr:uid="{00000000-0005-0000-0000-0000787B0000}"/>
    <cellStyle name="Normal 4 5 5 3 8" xfId="33299" xr:uid="{00000000-0005-0000-0000-0000797B0000}"/>
    <cellStyle name="Normal 4 5 5 4" xfId="3435" xr:uid="{00000000-0005-0000-0000-00007A7B0000}"/>
    <cellStyle name="Normal 4 5 5 4 2" xfId="3436" xr:uid="{00000000-0005-0000-0000-00007B7B0000}"/>
    <cellStyle name="Normal 4 5 5 4 2 2" xfId="7648" xr:uid="{00000000-0005-0000-0000-00007C7B0000}"/>
    <cellStyle name="Normal 4 5 5 4 2 2 2" xfId="27602" xr:uid="{00000000-0005-0000-0000-00007D7B0000}"/>
    <cellStyle name="Normal 4 5 5 4 2 2 2 2" xfId="47552" xr:uid="{00000000-0005-0000-0000-00007E7B0000}"/>
    <cellStyle name="Normal 4 5 5 4 2 2 3" xfId="19052" xr:uid="{00000000-0005-0000-0000-00007F7B0000}"/>
    <cellStyle name="Normal 4 5 5 4 2 2 4" xfId="39002" xr:uid="{00000000-0005-0000-0000-0000807B0000}"/>
    <cellStyle name="Normal 4 5 5 4 2 3" xfId="10500" xr:uid="{00000000-0005-0000-0000-0000817B0000}"/>
    <cellStyle name="Normal 4 5 5 4 2 3 2" xfId="30452" xr:uid="{00000000-0005-0000-0000-0000827B0000}"/>
    <cellStyle name="Normal 4 5 5 4 2 3 2 2" xfId="50402" xr:uid="{00000000-0005-0000-0000-0000837B0000}"/>
    <cellStyle name="Normal 4 5 5 4 2 3 3" xfId="21902" xr:uid="{00000000-0005-0000-0000-0000847B0000}"/>
    <cellStyle name="Normal 4 5 5 4 2 3 4" xfId="41852" xr:uid="{00000000-0005-0000-0000-0000857B0000}"/>
    <cellStyle name="Normal 4 5 5 4 2 4" xfId="16200" xr:uid="{00000000-0005-0000-0000-0000867B0000}"/>
    <cellStyle name="Normal 4 5 5 4 2 4 2" xfId="36152" xr:uid="{00000000-0005-0000-0000-0000877B0000}"/>
    <cellStyle name="Normal 4 5 5 4 2 5" xfId="24752" xr:uid="{00000000-0005-0000-0000-0000887B0000}"/>
    <cellStyle name="Normal 4 5 5 4 2 5 2" xfId="44702" xr:uid="{00000000-0005-0000-0000-0000897B0000}"/>
    <cellStyle name="Normal 4 5 5 4 2 6" xfId="13350" xr:uid="{00000000-0005-0000-0000-00008A7B0000}"/>
    <cellStyle name="Normal 4 5 5 4 2 7" xfId="33302" xr:uid="{00000000-0005-0000-0000-00008B7B0000}"/>
    <cellStyle name="Normal 4 5 5 4 3" xfId="7647" xr:uid="{00000000-0005-0000-0000-00008C7B0000}"/>
    <cellStyle name="Normal 4 5 5 4 3 2" xfId="27601" xr:uid="{00000000-0005-0000-0000-00008D7B0000}"/>
    <cellStyle name="Normal 4 5 5 4 3 2 2" xfId="47551" xr:uid="{00000000-0005-0000-0000-00008E7B0000}"/>
    <cellStyle name="Normal 4 5 5 4 3 3" xfId="19051" xr:uid="{00000000-0005-0000-0000-00008F7B0000}"/>
    <cellStyle name="Normal 4 5 5 4 3 4" xfId="39001" xr:uid="{00000000-0005-0000-0000-0000907B0000}"/>
    <cellStyle name="Normal 4 5 5 4 4" xfId="10499" xr:uid="{00000000-0005-0000-0000-0000917B0000}"/>
    <cellStyle name="Normal 4 5 5 4 4 2" xfId="30451" xr:uid="{00000000-0005-0000-0000-0000927B0000}"/>
    <cellStyle name="Normal 4 5 5 4 4 2 2" xfId="50401" xr:uid="{00000000-0005-0000-0000-0000937B0000}"/>
    <cellStyle name="Normal 4 5 5 4 4 3" xfId="21901" xr:uid="{00000000-0005-0000-0000-0000947B0000}"/>
    <cellStyle name="Normal 4 5 5 4 4 4" xfId="41851" xr:uid="{00000000-0005-0000-0000-0000957B0000}"/>
    <cellStyle name="Normal 4 5 5 4 5" xfId="16199" xr:uid="{00000000-0005-0000-0000-0000967B0000}"/>
    <cellStyle name="Normal 4 5 5 4 5 2" xfId="36151" xr:uid="{00000000-0005-0000-0000-0000977B0000}"/>
    <cellStyle name="Normal 4 5 5 4 6" xfId="24751" xr:uid="{00000000-0005-0000-0000-0000987B0000}"/>
    <cellStyle name="Normal 4 5 5 4 6 2" xfId="44701" xr:uid="{00000000-0005-0000-0000-0000997B0000}"/>
    <cellStyle name="Normal 4 5 5 4 7" xfId="13349" xr:uid="{00000000-0005-0000-0000-00009A7B0000}"/>
    <cellStyle name="Normal 4 5 5 4 8" xfId="33301" xr:uid="{00000000-0005-0000-0000-00009B7B0000}"/>
    <cellStyle name="Normal 4 5 5 5" xfId="3437" xr:uid="{00000000-0005-0000-0000-00009C7B0000}"/>
    <cellStyle name="Normal 4 5 5 5 2" xfId="7649" xr:uid="{00000000-0005-0000-0000-00009D7B0000}"/>
    <cellStyle name="Normal 4 5 5 5 2 2" xfId="27603" xr:uid="{00000000-0005-0000-0000-00009E7B0000}"/>
    <cellStyle name="Normal 4 5 5 5 2 2 2" xfId="47553" xr:uid="{00000000-0005-0000-0000-00009F7B0000}"/>
    <cellStyle name="Normal 4 5 5 5 2 3" xfId="19053" xr:uid="{00000000-0005-0000-0000-0000A07B0000}"/>
    <cellStyle name="Normal 4 5 5 5 2 4" xfId="39003" xr:uid="{00000000-0005-0000-0000-0000A17B0000}"/>
    <cellStyle name="Normal 4 5 5 5 3" xfId="10501" xr:uid="{00000000-0005-0000-0000-0000A27B0000}"/>
    <cellStyle name="Normal 4 5 5 5 3 2" xfId="30453" xr:uid="{00000000-0005-0000-0000-0000A37B0000}"/>
    <cellStyle name="Normal 4 5 5 5 3 2 2" xfId="50403" xr:uid="{00000000-0005-0000-0000-0000A47B0000}"/>
    <cellStyle name="Normal 4 5 5 5 3 3" xfId="21903" xr:uid="{00000000-0005-0000-0000-0000A57B0000}"/>
    <cellStyle name="Normal 4 5 5 5 3 4" xfId="41853" xr:uid="{00000000-0005-0000-0000-0000A67B0000}"/>
    <cellStyle name="Normal 4 5 5 5 4" xfId="16201" xr:uid="{00000000-0005-0000-0000-0000A77B0000}"/>
    <cellStyle name="Normal 4 5 5 5 4 2" xfId="36153" xr:uid="{00000000-0005-0000-0000-0000A87B0000}"/>
    <cellStyle name="Normal 4 5 5 5 5" xfId="24753" xr:uid="{00000000-0005-0000-0000-0000A97B0000}"/>
    <cellStyle name="Normal 4 5 5 5 5 2" xfId="44703" xr:uid="{00000000-0005-0000-0000-0000AA7B0000}"/>
    <cellStyle name="Normal 4 5 5 5 6" xfId="13351" xr:uid="{00000000-0005-0000-0000-0000AB7B0000}"/>
    <cellStyle name="Normal 4 5 5 5 7" xfId="33303" xr:uid="{00000000-0005-0000-0000-0000AC7B0000}"/>
    <cellStyle name="Normal 4 5 5 6" xfId="7638" xr:uid="{00000000-0005-0000-0000-0000AD7B0000}"/>
    <cellStyle name="Normal 4 5 5 6 2" xfId="27592" xr:uid="{00000000-0005-0000-0000-0000AE7B0000}"/>
    <cellStyle name="Normal 4 5 5 6 2 2" xfId="47542" xr:uid="{00000000-0005-0000-0000-0000AF7B0000}"/>
    <cellStyle name="Normal 4 5 5 6 3" xfId="19042" xr:uid="{00000000-0005-0000-0000-0000B07B0000}"/>
    <cellStyle name="Normal 4 5 5 6 4" xfId="38992" xr:uid="{00000000-0005-0000-0000-0000B17B0000}"/>
    <cellStyle name="Normal 4 5 5 7" xfId="10490" xr:uid="{00000000-0005-0000-0000-0000B27B0000}"/>
    <cellStyle name="Normal 4 5 5 7 2" xfId="30442" xr:uid="{00000000-0005-0000-0000-0000B37B0000}"/>
    <cellStyle name="Normal 4 5 5 7 2 2" xfId="50392" xr:uid="{00000000-0005-0000-0000-0000B47B0000}"/>
    <cellStyle name="Normal 4 5 5 7 3" xfId="21892" xr:uid="{00000000-0005-0000-0000-0000B57B0000}"/>
    <cellStyle name="Normal 4 5 5 7 4" xfId="41842" xr:uid="{00000000-0005-0000-0000-0000B67B0000}"/>
    <cellStyle name="Normal 4 5 5 8" xfId="16190" xr:uid="{00000000-0005-0000-0000-0000B77B0000}"/>
    <cellStyle name="Normal 4 5 5 8 2" xfId="36142" xr:uid="{00000000-0005-0000-0000-0000B87B0000}"/>
    <cellStyle name="Normal 4 5 5 9" xfId="24742" xr:uid="{00000000-0005-0000-0000-0000B97B0000}"/>
    <cellStyle name="Normal 4 5 5 9 2" xfId="44692" xr:uid="{00000000-0005-0000-0000-0000BA7B0000}"/>
    <cellStyle name="Normal 4 5 6" xfId="3438" xr:uid="{00000000-0005-0000-0000-0000BB7B0000}"/>
    <cellStyle name="Normal 4 5 6 10" xfId="13352" xr:uid="{00000000-0005-0000-0000-0000BC7B0000}"/>
    <cellStyle name="Normal 4 5 6 11" xfId="33304" xr:uid="{00000000-0005-0000-0000-0000BD7B0000}"/>
    <cellStyle name="Normal 4 5 6 2" xfId="3439" xr:uid="{00000000-0005-0000-0000-0000BE7B0000}"/>
    <cellStyle name="Normal 4 5 6 2 10" xfId="33305" xr:uid="{00000000-0005-0000-0000-0000BF7B0000}"/>
    <cellStyle name="Normal 4 5 6 2 2" xfId="3440" xr:uid="{00000000-0005-0000-0000-0000C07B0000}"/>
    <cellStyle name="Normal 4 5 6 2 2 2" xfId="3441" xr:uid="{00000000-0005-0000-0000-0000C17B0000}"/>
    <cellStyle name="Normal 4 5 6 2 2 2 2" xfId="7653" xr:uid="{00000000-0005-0000-0000-0000C27B0000}"/>
    <cellStyle name="Normal 4 5 6 2 2 2 2 2" xfId="27607" xr:uid="{00000000-0005-0000-0000-0000C37B0000}"/>
    <cellStyle name="Normal 4 5 6 2 2 2 2 2 2" xfId="47557" xr:uid="{00000000-0005-0000-0000-0000C47B0000}"/>
    <cellStyle name="Normal 4 5 6 2 2 2 2 3" xfId="19057" xr:uid="{00000000-0005-0000-0000-0000C57B0000}"/>
    <cellStyle name="Normal 4 5 6 2 2 2 2 4" xfId="39007" xr:uid="{00000000-0005-0000-0000-0000C67B0000}"/>
    <cellStyle name="Normal 4 5 6 2 2 2 3" xfId="10505" xr:uid="{00000000-0005-0000-0000-0000C77B0000}"/>
    <cellStyle name="Normal 4 5 6 2 2 2 3 2" xfId="30457" xr:uid="{00000000-0005-0000-0000-0000C87B0000}"/>
    <cellStyle name="Normal 4 5 6 2 2 2 3 2 2" xfId="50407" xr:uid="{00000000-0005-0000-0000-0000C97B0000}"/>
    <cellStyle name="Normal 4 5 6 2 2 2 3 3" xfId="21907" xr:uid="{00000000-0005-0000-0000-0000CA7B0000}"/>
    <cellStyle name="Normal 4 5 6 2 2 2 3 4" xfId="41857" xr:uid="{00000000-0005-0000-0000-0000CB7B0000}"/>
    <cellStyle name="Normal 4 5 6 2 2 2 4" xfId="16205" xr:uid="{00000000-0005-0000-0000-0000CC7B0000}"/>
    <cellStyle name="Normal 4 5 6 2 2 2 4 2" xfId="36157" xr:uid="{00000000-0005-0000-0000-0000CD7B0000}"/>
    <cellStyle name="Normal 4 5 6 2 2 2 5" xfId="24757" xr:uid="{00000000-0005-0000-0000-0000CE7B0000}"/>
    <cellStyle name="Normal 4 5 6 2 2 2 5 2" xfId="44707" xr:uid="{00000000-0005-0000-0000-0000CF7B0000}"/>
    <cellStyle name="Normal 4 5 6 2 2 2 6" xfId="13355" xr:uid="{00000000-0005-0000-0000-0000D07B0000}"/>
    <cellStyle name="Normal 4 5 6 2 2 2 7" xfId="33307" xr:uid="{00000000-0005-0000-0000-0000D17B0000}"/>
    <cellStyle name="Normal 4 5 6 2 2 3" xfId="7652" xr:uid="{00000000-0005-0000-0000-0000D27B0000}"/>
    <cellStyle name="Normal 4 5 6 2 2 3 2" xfId="27606" xr:uid="{00000000-0005-0000-0000-0000D37B0000}"/>
    <cellStyle name="Normal 4 5 6 2 2 3 2 2" xfId="47556" xr:uid="{00000000-0005-0000-0000-0000D47B0000}"/>
    <cellStyle name="Normal 4 5 6 2 2 3 3" xfId="19056" xr:uid="{00000000-0005-0000-0000-0000D57B0000}"/>
    <cellStyle name="Normal 4 5 6 2 2 3 4" xfId="39006" xr:uid="{00000000-0005-0000-0000-0000D67B0000}"/>
    <cellStyle name="Normal 4 5 6 2 2 4" xfId="10504" xr:uid="{00000000-0005-0000-0000-0000D77B0000}"/>
    <cellStyle name="Normal 4 5 6 2 2 4 2" xfId="30456" xr:uid="{00000000-0005-0000-0000-0000D87B0000}"/>
    <cellStyle name="Normal 4 5 6 2 2 4 2 2" xfId="50406" xr:uid="{00000000-0005-0000-0000-0000D97B0000}"/>
    <cellStyle name="Normal 4 5 6 2 2 4 3" xfId="21906" xr:uid="{00000000-0005-0000-0000-0000DA7B0000}"/>
    <cellStyle name="Normal 4 5 6 2 2 4 4" xfId="41856" xr:uid="{00000000-0005-0000-0000-0000DB7B0000}"/>
    <cellStyle name="Normal 4 5 6 2 2 5" xfId="16204" xr:uid="{00000000-0005-0000-0000-0000DC7B0000}"/>
    <cellStyle name="Normal 4 5 6 2 2 5 2" xfId="36156" xr:uid="{00000000-0005-0000-0000-0000DD7B0000}"/>
    <cellStyle name="Normal 4 5 6 2 2 6" xfId="24756" xr:uid="{00000000-0005-0000-0000-0000DE7B0000}"/>
    <cellStyle name="Normal 4 5 6 2 2 6 2" xfId="44706" xr:uid="{00000000-0005-0000-0000-0000DF7B0000}"/>
    <cellStyle name="Normal 4 5 6 2 2 7" xfId="13354" xr:uid="{00000000-0005-0000-0000-0000E07B0000}"/>
    <cellStyle name="Normal 4 5 6 2 2 8" xfId="33306" xr:uid="{00000000-0005-0000-0000-0000E17B0000}"/>
    <cellStyle name="Normal 4 5 6 2 3" xfId="3442" xr:uid="{00000000-0005-0000-0000-0000E27B0000}"/>
    <cellStyle name="Normal 4 5 6 2 3 2" xfId="3443" xr:uid="{00000000-0005-0000-0000-0000E37B0000}"/>
    <cellStyle name="Normal 4 5 6 2 3 2 2" xfId="7655" xr:uid="{00000000-0005-0000-0000-0000E47B0000}"/>
    <cellStyle name="Normal 4 5 6 2 3 2 2 2" xfId="27609" xr:uid="{00000000-0005-0000-0000-0000E57B0000}"/>
    <cellStyle name="Normal 4 5 6 2 3 2 2 2 2" xfId="47559" xr:uid="{00000000-0005-0000-0000-0000E67B0000}"/>
    <cellStyle name="Normal 4 5 6 2 3 2 2 3" xfId="19059" xr:uid="{00000000-0005-0000-0000-0000E77B0000}"/>
    <cellStyle name="Normal 4 5 6 2 3 2 2 4" xfId="39009" xr:uid="{00000000-0005-0000-0000-0000E87B0000}"/>
    <cellStyle name="Normal 4 5 6 2 3 2 3" xfId="10507" xr:uid="{00000000-0005-0000-0000-0000E97B0000}"/>
    <cellStyle name="Normal 4 5 6 2 3 2 3 2" xfId="30459" xr:uid="{00000000-0005-0000-0000-0000EA7B0000}"/>
    <cellStyle name="Normal 4 5 6 2 3 2 3 2 2" xfId="50409" xr:uid="{00000000-0005-0000-0000-0000EB7B0000}"/>
    <cellStyle name="Normal 4 5 6 2 3 2 3 3" xfId="21909" xr:uid="{00000000-0005-0000-0000-0000EC7B0000}"/>
    <cellStyle name="Normal 4 5 6 2 3 2 3 4" xfId="41859" xr:uid="{00000000-0005-0000-0000-0000ED7B0000}"/>
    <cellStyle name="Normal 4 5 6 2 3 2 4" xfId="16207" xr:uid="{00000000-0005-0000-0000-0000EE7B0000}"/>
    <cellStyle name="Normal 4 5 6 2 3 2 4 2" xfId="36159" xr:uid="{00000000-0005-0000-0000-0000EF7B0000}"/>
    <cellStyle name="Normal 4 5 6 2 3 2 5" xfId="24759" xr:uid="{00000000-0005-0000-0000-0000F07B0000}"/>
    <cellStyle name="Normal 4 5 6 2 3 2 5 2" xfId="44709" xr:uid="{00000000-0005-0000-0000-0000F17B0000}"/>
    <cellStyle name="Normal 4 5 6 2 3 2 6" xfId="13357" xr:uid="{00000000-0005-0000-0000-0000F27B0000}"/>
    <cellStyle name="Normal 4 5 6 2 3 2 7" xfId="33309" xr:uid="{00000000-0005-0000-0000-0000F37B0000}"/>
    <cellStyle name="Normal 4 5 6 2 3 3" xfId="7654" xr:uid="{00000000-0005-0000-0000-0000F47B0000}"/>
    <cellStyle name="Normal 4 5 6 2 3 3 2" xfId="27608" xr:uid="{00000000-0005-0000-0000-0000F57B0000}"/>
    <cellStyle name="Normal 4 5 6 2 3 3 2 2" xfId="47558" xr:uid="{00000000-0005-0000-0000-0000F67B0000}"/>
    <cellStyle name="Normal 4 5 6 2 3 3 3" xfId="19058" xr:uid="{00000000-0005-0000-0000-0000F77B0000}"/>
    <cellStyle name="Normal 4 5 6 2 3 3 4" xfId="39008" xr:uid="{00000000-0005-0000-0000-0000F87B0000}"/>
    <cellStyle name="Normal 4 5 6 2 3 4" xfId="10506" xr:uid="{00000000-0005-0000-0000-0000F97B0000}"/>
    <cellStyle name="Normal 4 5 6 2 3 4 2" xfId="30458" xr:uid="{00000000-0005-0000-0000-0000FA7B0000}"/>
    <cellStyle name="Normal 4 5 6 2 3 4 2 2" xfId="50408" xr:uid="{00000000-0005-0000-0000-0000FB7B0000}"/>
    <cellStyle name="Normal 4 5 6 2 3 4 3" xfId="21908" xr:uid="{00000000-0005-0000-0000-0000FC7B0000}"/>
    <cellStyle name="Normal 4 5 6 2 3 4 4" xfId="41858" xr:uid="{00000000-0005-0000-0000-0000FD7B0000}"/>
    <cellStyle name="Normal 4 5 6 2 3 5" xfId="16206" xr:uid="{00000000-0005-0000-0000-0000FE7B0000}"/>
    <cellStyle name="Normal 4 5 6 2 3 5 2" xfId="36158" xr:uid="{00000000-0005-0000-0000-0000FF7B0000}"/>
    <cellStyle name="Normal 4 5 6 2 3 6" xfId="24758" xr:uid="{00000000-0005-0000-0000-0000007C0000}"/>
    <cellStyle name="Normal 4 5 6 2 3 6 2" xfId="44708" xr:uid="{00000000-0005-0000-0000-0000017C0000}"/>
    <cellStyle name="Normal 4 5 6 2 3 7" xfId="13356" xr:uid="{00000000-0005-0000-0000-0000027C0000}"/>
    <cellStyle name="Normal 4 5 6 2 3 8" xfId="33308" xr:uid="{00000000-0005-0000-0000-0000037C0000}"/>
    <cellStyle name="Normal 4 5 6 2 4" xfId="3444" xr:uid="{00000000-0005-0000-0000-0000047C0000}"/>
    <cellStyle name="Normal 4 5 6 2 4 2" xfId="7656" xr:uid="{00000000-0005-0000-0000-0000057C0000}"/>
    <cellStyle name="Normal 4 5 6 2 4 2 2" xfId="27610" xr:uid="{00000000-0005-0000-0000-0000067C0000}"/>
    <cellStyle name="Normal 4 5 6 2 4 2 2 2" xfId="47560" xr:uid="{00000000-0005-0000-0000-0000077C0000}"/>
    <cellStyle name="Normal 4 5 6 2 4 2 3" xfId="19060" xr:uid="{00000000-0005-0000-0000-0000087C0000}"/>
    <cellStyle name="Normal 4 5 6 2 4 2 4" xfId="39010" xr:uid="{00000000-0005-0000-0000-0000097C0000}"/>
    <cellStyle name="Normal 4 5 6 2 4 3" xfId="10508" xr:uid="{00000000-0005-0000-0000-00000A7C0000}"/>
    <cellStyle name="Normal 4 5 6 2 4 3 2" xfId="30460" xr:uid="{00000000-0005-0000-0000-00000B7C0000}"/>
    <cellStyle name="Normal 4 5 6 2 4 3 2 2" xfId="50410" xr:uid="{00000000-0005-0000-0000-00000C7C0000}"/>
    <cellStyle name="Normal 4 5 6 2 4 3 3" xfId="21910" xr:uid="{00000000-0005-0000-0000-00000D7C0000}"/>
    <cellStyle name="Normal 4 5 6 2 4 3 4" xfId="41860" xr:uid="{00000000-0005-0000-0000-00000E7C0000}"/>
    <cellStyle name="Normal 4 5 6 2 4 4" xfId="16208" xr:uid="{00000000-0005-0000-0000-00000F7C0000}"/>
    <cellStyle name="Normal 4 5 6 2 4 4 2" xfId="36160" xr:uid="{00000000-0005-0000-0000-0000107C0000}"/>
    <cellStyle name="Normal 4 5 6 2 4 5" xfId="24760" xr:uid="{00000000-0005-0000-0000-0000117C0000}"/>
    <cellStyle name="Normal 4 5 6 2 4 5 2" xfId="44710" xr:uid="{00000000-0005-0000-0000-0000127C0000}"/>
    <cellStyle name="Normal 4 5 6 2 4 6" xfId="13358" xr:uid="{00000000-0005-0000-0000-0000137C0000}"/>
    <cellStyle name="Normal 4 5 6 2 4 7" xfId="33310" xr:uid="{00000000-0005-0000-0000-0000147C0000}"/>
    <cellStyle name="Normal 4 5 6 2 5" xfId="7651" xr:uid="{00000000-0005-0000-0000-0000157C0000}"/>
    <cellStyle name="Normal 4 5 6 2 5 2" xfId="27605" xr:uid="{00000000-0005-0000-0000-0000167C0000}"/>
    <cellStyle name="Normal 4 5 6 2 5 2 2" xfId="47555" xr:uid="{00000000-0005-0000-0000-0000177C0000}"/>
    <cellStyle name="Normal 4 5 6 2 5 3" xfId="19055" xr:uid="{00000000-0005-0000-0000-0000187C0000}"/>
    <cellStyle name="Normal 4 5 6 2 5 4" xfId="39005" xr:uid="{00000000-0005-0000-0000-0000197C0000}"/>
    <cellStyle name="Normal 4 5 6 2 6" xfId="10503" xr:uid="{00000000-0005-0000-0000-00001A7C0000}"/>
    <cellStyle name="Normal 4 5 6 2 6 2" xfId="30455" xr:uid="{00000000-0005-0000-0000-00001B7C0000}"/>
    <cellStyle name="Normal 4 5 6 2 6 2 2" xfId="50405" xr:uid="{00000000-0005-0000-0000-00001C7C0000}"/>
    <cellStyle name="Normal 4 5 6 2 6 3" xfId="21905" xr:uid="{00000000-0005-0000-0000-00001D7C0000}"/>
    <cellStyle name="Normal 4 5 6 2 6 4" xfId="41855" xr:uid="{00000000-0005-0000-0000-00001E7C0000}"/>
    <cellStyle name="Normal 4 5 6 2 7" xfId="16203" xr:uid="{00000000-0005-0000-0000-00001F7C0000}"/>
    <cellStyle name="Normal 4 5 6 2 7 2" xfId="36155" xr:uid="{00000000-0005-0000-0000-0000207C0000}"/>
    <cellStyle name="Normal 4 5 6 2 8" xfId="24755" xr:uid="{00000000-0005-0000-0000-0000217C0000}"/>
    <cellStyle name="Normal 4 5 6 2 8 2" xfId="44705" xr:uid="{00000000-0005-0000-0000-0000227C0000}"/>
    <cellStyle name="Normal 4 5 6 2 9" xfId="13353" xr:uid="{00000000-0005-0000-0000-0000237C0000}"/>
    <cellStyle name="Normal 4 5 6 3" xfId="3445" xr:uid="{00000000-0005-0000-0000-0000247C0000}"/>
    <cellStyle name="Normal 4 5 6 3 2" xfId="3446" xr:uid="{00000000-0005-0000-0000-0000257C0000}"/>
    <cellStyle name="Normal 4 5 6 3 2 2" xfId="7658" xr:uid="{00000000-0005-0000-0000-0000267C0000}"/>
    <cellStyle name="Normal 4 5 6 3 2 2 2" xfId="27612" xr:uid="{00000000-0005-0000-0000-0000277C0000}"/>
    <cellStyle name="Normal 4 5 6 3 2 2 2 2" xfId="47562" xr:uid="{00000000-0005-0000-0000-0000287C0000}"/>
    <cellStyle name="Normal 4 5 6 3 2 2 3" xfId="19062" xr:uid="{00000000-0005-0000-0000-0000297C0000}"/>
    <cellStyle name="Normal 4 5 6 3 2 2 4" xfId="39012" xr:uid="{00000000-0005-0000-0000-00002A7C0000}"/>
    <cellStyle name="Normal 4 5 6 3 2 3" xfId="10510" xr:uid="{00000000-0005-0000-0000-00002B7C0000}"/>
    <cellStyle name="Normal 4 5 6 3 2 3 2" xfId="30462" xr:uid="{00000000-0005-0000-0000-00002C7C0000}"/>
    <cellStyle name="Normal 4 5 6 3 2 3 2 2" xfId="50412" xr:uid="{00000000-0005-0000-0000-00002D7C0000}"/>
    <cellStyle name="Normal 4 5 6 3 2 3 3" xfId="21912" xr:uid="{00000000-0005-0000-0000-00002E7C0000}"/>
    <cellStyle name="Normal 4 5 6 3 2 3 4" xfId="41862" xr:uid="{00000000-0005-0000-0000-00002F7C0000}"/>
    <cellStyle name="Normal 4 5 6 3 2 4" xfId="16210" xr:uid="{00000000-0005-0000-0000-0000307C0000}"/>
    <cellStyle name="Normal 4 5 6 3 2 4 2" xfId="36162" xr:uid="{00000000-0005-0000-0000-0000317C0000}"/>
    <cellStyle name="Normal 4 5 6 3 2 5" xfId="24762" xr:uid="{00000000-0005-0000-0000-0000327C0000}"/>
    <cellStyle name="Normal 4 5 6 3 2 5 2" xfId="44712" xr:uid="{00000000-0005-0000-0000-0000337C0000}"/>
    <cellStyle name="Normal 4 5 6 3 2 6" xfId="13360" xr:uid="{00000000-0005-0000-0000-0000347C0000}"/>
    <cellStyle name="Normal 4 5 6 3 2 7" xfId="33312" xr:uid="{00000000-0005-0000-0000-0000357C0000}"/>
    <cellStyle name="Normal 4 5 6 3 3" xfId="7657" xr:uid="{00000000-0005-0000-0000-0000367C0000}"/>
    <cellStyle name="Normal 4 5 6 3 3 2" xfId="27611" xr:uid="{00000000-0005-0000-0000-0000377C0000}"/>
    <cellStyle name="Normal 4 5 6 3 3 2 2" xfId="47561" xr:uid="{00000000-0005-0000-0000-0000387C0000}"/>
    <cellStyle name="Normal 4 5 6 3 3 3" xfId="19061" xr:uid="{00000000-0005-0000-0000-0000397C0000}"/>
    <cellStyle name="Normal 4 5 6 3 3 4" xfId="39011" xr:uid="{00000000-0005-0000-0000-00003A7C0000}"/>
    <cellStyle name="Normal 4 5 6 3 4" xfId="10509" xr:uid="{00000000-0005-0000-0000-00003B7C0000}"/>
    <cellStyle name="Normal 4 5 6 3 4 2" xfId="30461" xr:uid="{00000000-0005-0000-0000-00003C7C0000}"/>
    <cellStyle name="Normal 4 5 6 3 4 2 2" xfId="50411" xr:uid="{00000000-0005-0000-0000-00003D7C0000}"/>
    <cellStyle name="Normal 4 5 6 3 4 3" xfId="21911" xr:uid="{00000000-0005-0000-0000-00003E7C0000}"/>
    <cellStyle name="Normal 4 5 6 3 4 4" xfId="41861" xr:uid="{00000000-0005-0000-0000-00003F7C0000}"/>
    <cellStyle name="Normal 4 5 6 3 5" xfId="16209" xr:uid="{00000000-0005-0000-0000-0000407C0000}"/>
    <cellStyle name="Normal 4 5 6 3 5 2" xfId="36161" xr:uid="{00000000-0005-0000-0000-0000417C0000}"/>
    <cellStyle name="Normal 4 5 6 3 6" xfId="24761" xr:uid="{00000000-0005-0000-0000-0000427C0000}"/>
    <cellStyle name="Normal 4 5 6 3 6 2" xfId="44711" xr:uid="{00000000-0005-0000-0000-0000437C0000}"/>
    <cellStyle name="Normal 4 5 6 3 7" xfId="13359" xr:uid="{00000000-0005-0000-0000-0000447C0000}"/>
    <cellStyle name="Normal 4 5 6 3 8" xfId="33311" xr:uid="{00000000-0005-0000-0000-0000457C0000}"/>
    <cellStyle name="Normal 4 5 6 4" xfId="3447" xr:uid="{00000000-0005-0000-0000-0000467C0000}"/>
    <cellStyle name="Normal 4 5 6 4 2" xfId="3448" xr:uid="{00000000-0005-0000-0000-0000477C0000}"/>
    <cellStyle name="Normal 4 5 6 4 2 2" xfId="7660" xr:uid="{00000000-0005-0000-0000-0000487C0000}"/>
    <cellStyle name="Normal 4 5 6 4 2 2 2" xfId="27614" xr:uid="{00000000-0005-0000-0000-0000497C0000}"/>
    <cellStyle name="Normal 4 5 6 4 2 2 2 2" xfId="47564" xr:uid="{00000000-0005-0000-0000-00004A7C0000}"/>
    <cellStyle name="Normal 4 5 6 4 2 2 3" xfId="19064" xr:uid="{00000000-0005-0000-0000-00004B7C0000}"/>
    <cellStyle name="Normal 4 5 6 4 2 2 4" xfId="39014" xr:uid="{00000000-0005-0000-0000-00004C7C0000}"/>
    <cellStyle name="Normal 4 5 6 4 2 3" xfId="10512" xr:uid="{00000000-0005-0000-0000-00004D7C0000}"/>
    <cellStyle name="Normal 4 5 6 4 2 3 2" xfId="30464" xr:uid="{00000000-0005-0000-0000-00004E7C0000}"/>
    <cellStyle name="Normal 4 5 6 4 2 3 2 2" xfId="50414" xr:uid="{00000000-0005-0000-0000-00004F7C0000}"/>
    <cellStyle name="Normal 4 5 6 4 2 3 3" xfId="21914" xr:uid="{00000000-0005-0000-0000-0000507C0000}"/>
    <cellStyle name="Normal 4 5 6 4 2 3 4" xfId="41864" xr:uid="{00000000-0005-0000-0000-0000517C0000}"/>
    <cellStyle name="Normal 4 5 6 4 2 4" xfId="16212" xr:uid="{00000000-0005-0000-0000-0000527C0000}"/>
    <cellStyle name="Normal 4 5 6 4 2 4 2" xfId="36164" xr:uid="{00000000-0005-0000-0000-0000537C0000}"/>
    <cellStyle name="Normal 4 5 6 4 2 5" xfId="24764" xr:uid="{00000000-0005-0000-0000-0000547C0000}"/>
    <cellStyle name="Normal 4 5 6 4 2 5 2" xfId="44714" xr:uid="{00000000-0005-0000-0000-0000557C0000}"/>
    <cellStyle name="Normal 4 5 6 4 2 6" xfId="13362" xr:uid="{00000000-0005-0000-0000-0000567C0000}"/>
    <cellStyle name="Normal 4 5 6 4 2 7" xfId="33314" xr:uid="{00000000-0005-0000-0000-0000577C0000}"/>
    <cellStyle name="Normal 4 5 6 4 3" xfId="7659" xr:uid="{00000000-0005-0000-0000-0000587C0000}"/>
    <cellStyle name="Normal 4 5 6 4 3 2" xfId="27613" xr:uid="{00000000-0005-0000-0000-0000597C0000}"/>
    <cellStyle name="Normal 4 5 6 4 3 2 2" xfId="47563" xr:uid="{00000000-0005-0000-0000-00005A7C0000}"/>
    <cellStyle name="Normal 4 5 6 4 3 3" xfId="19063" xr:uid="{00000000-0005-0000-0000-00005B7C0000}"/>
    <cellStyle name="Normal 4 5 6 4 3 4" xfId="39013" xr:uid="{00000000-0005-0000-0000-00005C7C0000}"/>
    <cellStyle name="Normal 4 5 6 4 4" xfId="10511" xr:uid="{00000000-0005-0000-0000-00005D7C0000}"/>
    <cellStyle name="Normal 4 5 6 4 4 2" xfId="30463" xr:uid="{00000000-0005-0000-0000-00005E7C0000}"/>
    <cellStyle name="Normal 4 5 6 4 4 2 2" xfId="50413" xr:uid="{00000000-0005-0000-0000-00005F7C0000}"/>
    <cellStyle name="Normal 4 5 6 4 4 3" xfId="21913" xr:uid="{00000000-0005-0000-0000-0000607C0000}"/>
    <cellStyle name="Normal 4 5 6 4 4 4" xfId="41863" xr:uid="{00000000-0005-0000-0000-0000617C0000}"/>
    <cellStyle name="Normal 4 5 6 4 5" xfId="16211" xr:uid="{00000000-0005-0000-0000-0000627C0000}"/>
    <cellStyle name="Normal 4 5 6 4 5 2" xfId="36163" xr:uid="{00000000-0005-0000-0000-0000637C0000}"/>
    <cellStyle name="Normal 4 5 6 4 6" xfId="24763" xr:uid="{00000000-0005-0000-0000-0000647C0000}"/>
    <cellStyle name="Normal 4 5 6 4 6 2" xfId="44713" xr:uid="{00000000-0005-0000-0000-0000657C0000}"/>
    <cellStyle name="Normal 4 5 6 4 7" xfId="13361" xr:uid="{00000000-0005-0000-0000-0000667C0000}"/>
    <cellStyle name="Normal 4 5 6 4 8" xfId="33313" xr:uid="{00000000-0005-0000-0000-0000677C0000}"/>
    <cellStyle name="Normal 4 5 6 5" xfId="3449" xr:uid="{00000000-0005-0000-0000-0000687C0000}"/>
    <cellStyle name="Normal 4 5 6 5 2" xfId="7661" xr:uid="{00000000-0005-0000-0000-0000697C0000}"/>
    <cellStyle name="Normal 4 5 6 5 2 2" xfId="27615" xr:uid="{00000000-0005-0000-0000-00006A7C0000}"/>
    <cellStyle name="Normal 4 5 6 5 2 2 2" xfId="47565" xr:uid="{00000000-0005-0000-0000-00006B7C0000}"/>
    <cellStyle name="Normal 4 5 6 5 2 3" xfId="19065" xr:uid="{00000000-0005-0000-0000-00006C7C0000}"/>
    <cellStyle name="Normal 4 5 6 5 2 4" xfId="39015" xr:uid="{00000000-0005-0000-0000-00006D7C0000}"/>
    <cellStyle name="Normal 4 5 6 5 3" xfId="10513" xr:uid="{00000000-0005-0000-0000-00006E7C0000}"/>
    <cellStyle name="Normal 4 5 6 5 3 2" xfId="30465" xr:uid="{00000000-0005-0000-0000-00006F7C0000}"/>
    <cellStyle name="Normal 4 5 6 5 3 2 2" xfId="50415" xr:uid="{00000000-0005-0000-0000-0000707C0000}"/>
    <cellStyle name="Normal 4 5 6 5 3 3" xfId="21915" xr:uid="{00000000-0005-0000-0000-0000717C0000}"/>
    <cellStyle name="Normal 4 5 6 5 3 4" xfId="41865" xr:uid="{00000000-0005-0000-0000-0000727C0000}"/>
    <cellStyle name="Normal 4 5 6 5 4" xfId="16213" xr:uid="{00000000-0005-0000-0000-0000737C0000}"/>
    <cellStyle name="Normal 4 5 6 5 4 2" xfId="36165" xr:uid="{00000000-0005-0000-0000-0000747C0000}"/>
    <cellStyle name="Normal 4 5 6 5 5" xfId="24765" xr:uid="{00000000-0005-0000-0000-0000757C0000}"/>
    <cellStyle name="Normal 4 5 6 5 5 2" xfId="44715" xr:uid="{00000000-0005-0000-0000-0000767C0000}"/>
    <cellStyle name="Normal 4 5 6 5 6" xfId="13363" xr:uid="{00000000-0005-0000-0000-0000777C0000}"/>
    <cellStyle name="Normal 4 5 6 5 7" xfId="33315" xr:uid="{00000000-0005-0000-0000-0000787C0000}"/>
    <cellStyle name="Normal 4 5 6 6" xfId="7650" xr:uid="{00000000-0005-0000-0000-0000797C0000}"/>
    <cellStyle name="Normal 4 5 6 6 2" xfId="27604" xr:uid="{00000000-0005-0000-0000-00007A7C0000}"/>
    <cellStyle name="Normal 4 5 6 6 2 2" xfId="47554" xr:uid="{00000000-0005-0000-0000-00007B7C0000}"/>
    <cellStyle name="Normal 4 5 6 6 3" xfId="19054" xr:uid="{00000000-0005-0000-0000-00007C7C0000}"/>
    <cellStyle name="Normal 4 5 6 6 4" xfId="39004" xr:uid="{00000000-0005-0000-0000-00007D7C0000}"/>
    <cellStyle name="Normal 4 5 6 7" xfId="10502" xr:uid="{00000000-0005-0000-0000-00007E7C0000}"/>
    <cellStyle name="Normal 4 5 6 7 2" xfId="30454" xr:uid="{00000000-0005-0000-0000-00007F7C0000}"/>
    <cellStyle name="Normal 4 5 6 7 2 2" xfId="50404" xr:uid="{00000000-0005-0000-0000-0000807C0000}"/>
    <cellStyle name="Normal 4 5 6 7 3" xfId="21904" xr:uid="{00000000-0005-0000-0000-0000817C0000}"/>
    <cellStyle name="Normal 4 5 6 7 4" xfId="41854" xr:uid="{00000000-0005-0000-0000-0000827C0000}"/>
    <cellStyle name="Normal 4 5 6 8" xfId="16202" xr:uid="{00000000-0005-0000-0000-0000837C0000}"/>
    <cellStyle name="Normal 4 5 6 8 2" xfId="36154" xr:uid="{00000000-0005-0000-0000-0000847C0000}"/>
    <cellStyle name="Normal 4 5 6 9" xfId="24754" xr:uid="{00000000-0005-0000-0000-0000857C0000}"/>
    <cellStyle name="Normal 4 5 6 9 2" xfId="44704" xr:uid="{00000000-0005-0000-0000-0000867C0000}"/>
    <cellStyle name="Normal 4 5 7" xfId="3450" xr:uid="{00000000-0005-0000-0000-0000877C0000}"/>
    <cellStyle name="Normal 4 5 7 10" xfId="33316" xr:uid="{00000000-0005-0000-0000-0000887C0000}"/>
    <cellStyle name="Normal 4 5 7 2" xfId="3451" xr:uid="{00000000-0005-0000-0000-0000897C0000}"/>
    <cellStyle name="Normal 4 5 7 2 2" xfId="3452" xr:uid="{00000000-0005-0000-0000-00008A7C0000}"/>
    <cellStyle name="Normal 4 5 7 2 2 2" xfId="7664" xr:uid="{00000000-0005-0000-0000-00008B7C0000}"/>
    <cellStyle name="Normal 4 5 7 2 2 2 2" xfId="27618" xr:uid="{00000000-0005-0000-0000-00008C7C0000}"/>
    <cellStyle name="Normal 4 5 7 2 2 2 2 2" xfId="47568" xr:uid="{00000000-0005-0000-0000-00008D7C0000}"/>
    <cellStyle name="Normal 4 5 7 2 2 2 3" xfId="19068" xr:uid="{00000000-0005-0000-0000-00008E7C0000}"/>
    <cellStyle name="Normal 4 5 7 2 2 2 4" xfId="39018" xr:uid="{00000000-0005-0000-0000-00008F7C0000}"/>
    <cellStyle name="Normal 4 5 7 2 2 3" xfId="10516" xr:uid="{00000000-0005-0000-0000-0000907C0000}"/>
    <cellStyle name="Normal 4 5 7 2 2 3 2" xfId="30468" xr:uid="{00000000-0005-0000-0000-0000917C0000}"/>
    <cellStyle name="Normal 4 5 7 2 2 3 2 2" xfId="50418" xr:uid="{00000000-0005-0000-0000-0000927C0000}"/>
    <cellStyle name="Normal 4 5 7 2 2 3 3" xfId="21918" xr:uid="{00000000-0005-0000-0000-0000937C0000}"/>
    <cellStyle name="Normal 4 5 7 2 2 3 4" xfId="41868" xr:uid="{00000000-0005-0000-0000-0000947C0000}"/>
    <cellStyle name="Normal 4 5 7 2 2 4" xfId="16216" xr:uid="{00000000-0005-0000-0000-0000957C0000}"/>
    <cellStyle name="Normal 4 5 7 2 2 4 2" xfId="36168" xr:uid="{00000000-0005-0000-0000-0000967C0000}"/>
    <cellStyle name="Normal 4 5 7 2 2 5" xfId="24768" xr:uid="{00000000-0005-0000-0000-0000977C0000}"/>
    <cellStyle name="Normal 4 5 7 2 2 5 2" xfId="44718" xr:uid="{00000000-0005-0000-0000-0000987C0000}"/>
    <cellStyle name="Normal 4 5 7 2 2 6" xfId="13366" xr:uid="{00000000-0005-0000-0000-0000997C0000}"/>
    <cellStyle name="Normal 4 5 7 2 2 7" xfId="33318" xr:uid="{00000000-0005-0000-0000-00009A7C0000}"/>
    <cellStyle name="Normal 4 5 7 2 3" xfId="7663" xr:uid="{00000000-0005-0000-0000-00009B7C0000}"/>
    <cellStyle name="Normal 4 5 7 2 3 2" xfId="27617" xr:uid="{00000000-0005-0000-0000-00009C7C0000}"/>
    <cellStyle name="Normal 4 5 7 2 3 2 2" xfId="47567" xr:uid="{00000000-0005-0000-0000-00009D7C0000}"/>
    <cellStyle name="Normal 4 5 7 2 3 3" xfId="19067" xr:uid="{00000000-0005-0000-0000-00009E7C0000}"/>
    <cellStyle name="Normal 4 5 7 2 3 4" xfId="39017" xr:uid="{00000000-0005-0000-0000-00009F7C0000}"/>
    <cellStyle name="Normal 4 5 7 2 4" xfId="10515" xr:uid="{00000000-0005-0000-0000-0000A07C0000}"/>
    <cellStyle name="Normal 4 5 7 2 4 2" xfId="30467" xr:uid="{00000000-0005-0000-0000-0000A17C0000}"/>
    <cellStyle name="Normal 4 5 7 2 4 2 2" xfId="50417" xr:uid="{00000000-0005-0000-0000-0000A27C0000}"/>
    <cellStyle name="Normal 4 5 7 2 4 3" xfId="21917" xr:uid="{00000000-0005-0000-0000-0000A37C0000}"/>
    <cellStyle name="Normal 4 5 7 2 4 4" xfId="41867" xr:uid="{00000000-0005-0000-0000-0000A47C0000}"/>
    <cellStyle name="Normal 4 5 7 2 5" xfId="16215" xr:uid="{00000000-0005-0000-0000-0000A57C0000}"/>
    <cellStyle name="Normal 4 5 7 2 5 2" xfId="36167" xr:uid="{00000000-0005-0000-0000-0000A67C0000}"/>
    <cellStyle name="Normal 4 5 7 2 6" xfId="24767" xr:uid="{00000000-0005-0000-0000-0000A77C0000}"/>
    <cellStyle name="Normal 4 5 7 2 6 2" xfId="44717" xr:uid="{00000000-0005-0000-0000-0000A87C0000}"/>
    <cellStyle name="Normal 4 5 7 2 7" xfId="13365" xr:uid="{00000000-0005-0000-0000-0000A97C0000}"/>
    <cellStyle name="Normal 4 5 7 2 8" xfId="33317" xr:uid="{00000000-0005-0000-0000-0000AA7C0000}"/>
    <cellStyle name="Normal 4 5 7 3" xfId="3453" xr:uid="{00000000-0005-0000-0000-0000AB7C0000}"/>
    <cellStyle name="Normal 4 5 7 3 2" xfId="3454" xr:uid="{00000000-0005-0000-0000-0000AC7C0000}"/>
    <cellStyle name="Normal 4 5 7 3 2 2" xfId="7666" xr:uid="{00000000-0005-0000-0000-0000AD7C0000}"/>
    <cellStyle name="Normal 4 5 7 3 2 2 2" xfId="27620" xr:uid="{00000000-0005-0000-0000-0000AE7C0000}"/>
    <cellStyle name="Normal 4 5 7 3 2 2 2 2" xfId="47570" xr:uid="{00000000-0005-0000-0000-0000AF7C0000}"/>
    <cellStyle name="Normal 4 5 7 3 2 2 3" xfId="19070" xr:uid="{00000000-0005-0000-0000-0000B07C0000}"/>
    <cellStyle name="Normal 4 5 7 3 2 2 4" xfId="39020" xr:uid="{00000000-0005-0000-0000-0000B17C0000}"/>
    <cellStyle name="Normal 4 5 7 3 2 3" xfId="10518" xr:uid="{00000000-0005-0000-0000-0000B27C0000}"/>
    <cellStyle name="Normal 4 5 7 3 2 3 2" xfId="30470" xr:uid="{00000000-0005-0000-0000-0000B37C0000}"/>
    <cellStyle name="Normal 4 5 7 3 2 3 2 2" xfId="50420" xr:uid="{00000000-0005-0000-0000-0000B47C0000}"/>
    <cellStyle name="Normal 4 5 7 3 2 3 3" xfId="21920" xr:uid="{00000000-0005-0000-0000-0000B57C0000}"/>
    <cellStyle name="Normal 4 5 7 3 2 3 4" xfId="41870" xr:uid="{00000000-0005-0000-0000-0000B67C0000}"/>
    <cellStyle name="Normal 4 5 7 3 2 4" xfId="16218" xr:uid="{00000000-0005-0000-0000-0000B77C0000}"/>
    <cellStyle name="Normal 4 5 7 3 2 4 2" xfId="36170" xr:uid="{00000000-0005-0000-0000-0000B87C0000}"/>
    <cellStyle name="Normal 4 5 7 3 2 5" xfId="24770" xr:uid="{00000000-0005-0000-0000-0000B97C0000}"/>
    <cellStyle name="Normal 4 5 7 3 2 5 2" xfId="44720" xr:uid="{00000000-0005-0000-0000-0000BA7C0000}"/>
    <cellStyle name="Normal 4 5 7 3 2 6" xfId="13368" xr:uid="{00000000-0005-0000-0000-0000BB7C0000}"/>
    <cellStyle name="Normal 4 5 7 3 2 7" xfId="33320" xr:uid="{00000000-0005-0000-0000-0000BC7C0000}"/>
    <cellStyle name="Normal 4 5 7 3 3" xfId="7665" xr:uid="{00000000-0005-0000-0000-0000BD7C0000}"/>
    <cellStyle name="Normal 4 5 7 3 3 2" xfId="27619" xr:uid="{00000000-0005-0000-0000-0000BE7C0000}"/>
    <cellStyle name="Normal 4 5 7 3 3 2 2" xfId="47569" xr:uid="{00000000-0005-0000-0000-0000BF7C0000}"/>
    <cellStyle name="Normal 4 5 7 3 3 3" xfId="19069" xr:uid="{00000000-0005-0000-0000-0000C07C0000}"/>
    <cellStyle name="Normal 4 5 7 3 3 4" xfId="39019" xr:uid="{00000000-0005-0000-0000-0000C17C0000}"/>
    <cellStyle name="Normal 4 5 7 3 4" xfId="10517" xr:uid="{00000000-0005-0000-0000-0000C27C0000}"/>
    <cellStyle name="Normal 4 5 7 3 4 2" xfId="30469" xr:uid="{00000000-0005-0000-0000-0000C37C0000}"/>
    <cellStyle name="Normal 4 5 7 3 4 2 2" xfId="50419" xr:uid="{00000000-0005-0000-0000-0000C47C0000}"/>
    <cellStyle name="Normal 4 5 7 3 4 3" xfId="21919" xr:uid="{00000000-0005-0000-0000-0000C57C0000}"/>
    <cellStyle name="Normal 4 5 7 3 4 4" xfId="41869" xr:uid="{00000000-0005-0000-0000-0000C67C0000}"/>
    <cellStyle name="Normal 4 5 7 3 5" xfId="16217" xr:uid="{00000000-0005-0000-0000-0000C77C0000}"/>
    <cellStyle name="Normal 4 5 7 3 5 2" xfId="36169" xr:uid="{00000000-0005-0000-0000-0000C87C0000}"/>
    <cellStyle name="Normal 4 5 7 3 6" xfId="24769" xr:uid="{00000000-0005-0000-0000-0000C97C0000}"/>
    <cellStyle name="Normal 4 5 7 3 6 2" xfId="44719" xr:uid="{00000000-0005-0000-0000-0000CA7C0000}"/>
    <cellStyle name="Normal 4 5 7 3 7" xfId="13367" xr:uid="{00000000-0005-0000-0000-0000CB7C0000}"/>
    <cellStyle name="Normal 4 5 7 3 8" xfId="33319" xr:uid="{00000000-0005-0000-0000-0000CC7C0000}"/>
    <cellStyle name="Normal 4 5 7 4" xfId="3455" xr:uid="{00000000-0005-0000-0000-0000CD7C0000}"/>
    <cellStyle name="Normal 4 5 7 4 2" xfId="7667" xr:uid="{00000000-0005-0000-0000-0000CE7C0000}"/>
    <cellStyle name="Normal 4 5 7 4 2 2" xfId="27621" xr:uid="{00000000-0005-0000-0000-0000CF7C0000}"/>
    <cellStyle name="Normal 4 5 7 4 2 2 2" xfId="47571" xr:uid="{00000000-0005-0000-0000-0000D07C0000}"/>
    <cellStyle name="Normal 4 5 7 4 2 3" xfId="19071" xr:uid="{00000000-0005-0000-0000-0000D17C0000}"/>
    <cellStyle name="Normal 4 5 7 4 2 4" xfId="39021" xr:uid="{00000000-0005-0000-0000-0000D27C0000}"/>
    <cellStyle name="Normal 4 5 7 4 3" xfId="10519" xr:uid="{00000000-0005-0000-0000-0000D37C0000}"/>
    <cellStyle name="Normal 4 5 7 4 3 2" xfId="30471" xr:uid="{00000000-0005-0000-0000-0000D47C0000}"/>
    <cellStyle name="Normal 4 5 7 4 3 2 2" xfId="50421" xr:uid="{00000000-0005-0000-0000-0000D57C0000}"/>
    <cellStyle name="Normal 4 5 7 4 3 3" xfId="21921" xr:uid="{00000000-0005-0000-0000-0000D67C0000}"/>
    <cellStyle name="Normal 4 5 7 4 3 4" xfId="41871" xr:uid="{00000000-0005-0000-0000-0000D77C0000}"/>
    <cellStyle name="Normal 4 5 7 4 4" xfId="16219" xr:uid="{00000000-0005-0000-0000-0000D87C0000}"/>
    <cellStyle name="Normal 4 5 7 4 4 2" xfId="36171" xr:uid="{00000000-0005-0000-0000-0000D97C0000}"/>
    <cellStyle name="Normal 4 5 7 4 5" xfId="24771" xr:uid="{00000000-0005-0000-0000-0000DA7C0000}"/>
    <cellStyle name="Normal 4 5 7 4 5 2" xfId="44721" xr:uid="{00000000-0005-0000-0000-0000DB7C0000}"/>
    <cellStyle name="Normal 4 5 7 4 6" xfId="13369" xr:uid="{00000000-0005-0000-0000-0000DC7C0000}"/>
    <cellStyle name="Normal 4 5 7 4 7" xfId="33321" xr:uid="{00000000-0005-0000-0000-0000DD7C0000}"/>
    <cellStyle name="Normal 4 5 7 5" xfId="7662" xr:uid="{00000000-0005-0000-0000-0000DE7C0000}"/>
    <cellStyle name="Normal 4 5 7 5 2" xfId="27616" xr:uid="{00000000-0005-0000-0000-0000DF7C0000}"/>
    <cellStyle name="Normal 4 5 7 5 2 2" xfId="47566" xr:uid="{00000000-0005-0000-0000-0000E07C0000}"/>
    <cellStyle name="Normal 4 5 7 5 3" xfId="19066" xr:uid="{00000000-0005-0000-0000-0000E17C0000}"/>
    <cellStyle name="Normal 4 5 7 5 4" xfId="39016" xr:uid="{00000000-0005-0000-0000-0000E27C0000}"/>
    <cellStyle name="Normal 4 5 7 6" xfId="10514" xr:uid="{00000000-0005-0000-0000-0000E37C0000}"/>
    <cellStyle name="Normal 4 5 7 6 2" xfId="30466" xr:uid="{00000000-0005-0000-0000-0000E47C0000}"/>
    <cellStyle name="Normal 4 5 7 6 2 2" xfId="50416" xr:uid="{00000000-0005-0000-0000-0000E57C0000}"/>
    <cellStyle name="Normal 4 5 7 6 3" xfId="21916" xr:uid="{00000000-0005-0000-0000-0000E67C0000}"/>
    <cellStyle name="Normal 4 5 7 6 4" xfId="41866" xr:uid="{00000000-0005-0000-0000-0000E77C0000}"/>
    <cellStyle name="Normal 4 5 7 7" xfId="16214" xr:uid="{00000000-0005-0000-0000-0000E87C0000}"/>
    <cellStyle name="Normal 4 5 7 7 2" xfId="36166" xr:uid="{00000000-0005-0000-0000-0000E97C0000}"/>
    <cellStyle name="Normal 4 5 7 8" xfId="24766" xr:uid="{00000000-0005-0000-0000-0000EA7C0000}"/>
    <cellStyle name="Normal 4 5 7 8 2" xfId="44716" xr:uid="{00000000-0005-0000-0000-0000EB7C0000}"/>
    <cellStyle name="Normal 4 5 7 9" xfId="13364" xr:uid="{00000000-0005-0000-0000-0000EC7C0000}"/>
    <cellStyle name="Normal 4 5 8" xfId="3456" xr:uid="{00000000-0005-0000-0000-0000ED7C0000}"/>
    <cellStyle name="Normal 4 5 8 2" xfId="3457" xr:uid="{00000000-0005-0000-0000-0000EE7C0000}"/>
    <cellStyle name="Normal 4 5 8 2 2" xfId="3458" xr:uid="{00000000-0005-0000-0000-0000EF7C0000}"/>
    <cellStyle name="Normal 4 5 8 2 2 2" xfId="7670" xr:uid="{00000000-0005-0000-0000-0000F07C0000}"/>
    <cellStyle name="Normal 4 5 8 2 2 2 2" xfId="27624" xr:uid="{00000000-0005-0000-0000-0000F17C0000}"/>
    <cellStyle name="Normal 4 5 8 2 2 2 2 2" xfId="47574" xr:uid="{00000000-0005-0000-0000-0000F27C0000}"/>
    <cellStyle name="Normal 4 5 8 2 2 2 3" xfId="19074" xr:uid="{00000000-0005-0000-0000-0000F37C0000}"/>
    <cellStyle name="Normal 4 5 8 2 2 2 4" xfId="39024" xr:uid="{00000000-0005-0000-0000-0000F47C0000}"/>
    <cellStyle name="Normal 4 5 8 2 2 3" xfId="10522" xr:uid="{00000000-0005-0000-0000-0000F57C0000}"/>
    <cellStyle name="Normal 4 5 8 2 2 3 2" xfId="30474" xr:uid="{00000000-0005-0000-0000-0000F67C0000}"/>
    <cellStyle name="Normal 4 5 8 2 2 3 2 2" xfId="50424" xr:uid="{00000000-0005-0000-0000-0000F77C0000}"/>
    <cellStyle name="Normal 4 5 8 2 2 3 3" xfId="21924" xr:uid="{00000000-0005-0000-0000-0000F87C0000}"/>
    <cellStyle name="Normal 4 5 8 2 2 3 4" xfId="41874" xr:uid="{00000000-0005-0000-0000-0000F97C0000}"/>
    <cellStyle name="Normal 4 5 8 2 2 4" xfId="16222" xr:uid="{00000000-0005-0000-0000-0000FA7C0000}"/>
    <cellStyle name="Normal 4 5 8 2 2 4 2" xfId="36174" xr:uid="{00000000-0005-0000-0000-0000FB7C0000}"/>
    <cellStyle name="Normal 4 5 8 2 2 5" xfId="24774" xr:uid="{00000000-0005-0000-0000-0000FC7C0000}"/>
    <cellStyle name="Normal 4 5 8 2 2 5 2" xfId="44724" xr:uid="{00000000-0005-0000-0000-0000FD7C0000}"/>
    <cellStyle name="Normal 4 5 8 2 2 6" xfId="13372" xr:uid="{00000000-0005-0000-0000-0000FE7C0000}"/>
    <cellStyle name="Normal 4 5 8 2 2 7" xfId="33324" xr:uid="{00000000-0005-0000-0000-0000FF7C0000}"/>
    <cellStyle name="Normal 4 5 8 2 3" xfId="7669" xr:uid="{00000000-0005-0000-0000-0000007D0000}"/>
    <cellStyle name="Normal 4 5 8 2 3 2" xfId="27623" xr:uid="{00000000-0005-0000-0000-0000017D0000}"/>
    <cellStyle name="Normal 4 5 8 2 3 2 2" xfId="47573" xr:uid="{00000000-0005-0000-0000-0000027D0000}"/>
    <cellStyle name="Normal 4 5 8 2 3 3" xfId="19073" xr:uid="{00000000-0005-0000-0000-0000037D0000}"/>
    <cellStyle name="Normal 4 5 8 2 3 4" xfId="39023" xr:uid="{00000000-0005-0000-0000-0000047D0000}"/>
    <cellStyle name="Normal 4 5 8 2 4" xfId="10521" xr:uid="{00000000-0005-0000-0000-0000057D0000}"/>
    <cellStyle name="Normal 4 5 8 2 4 2" xfId="30473" xr:uid="{00000000-0005-0000-0000-0000067D0000}"/>
    <cellStyle name="Normal 4 5 8 2 4 2 2" xfId="50423" xr:uid="{00000000-0005-0000-0000-0000077D0000}"/>
    <cellStyle name="Normal 4 5 8 2 4 3" xfId="21923" xr:uid="{00000000-0005-0000-0000-0000087D0000}"/>
    <cellStyle name="Normal 4 5 8 2 4 4" xfId="41873" xr:uid="{00000000-0005-0000-0000-0000097D0000}"/>
    <cellStyle name="Normal 4 5 8 2 5" xfId="16221" xr:uid="{00000000-0005-0000-0000-00000A7D0000}"/>
    <cellStyle name="Normal 4 5 8 2 5 2" xfId="36173" xr:uid="{00000000-0005-0000-0000-00000B7D0000}"/>
    <cellStyle name="Normal 4 5 8 2 6" xfId="24773" xr:uid="{00000000-0005-0000-0000-00000C7D0000}"/>
    <cellStyle name="Normal 4 5 8 2 6 2" xfId="44723" xr:uid="{00000000-0005-0000-0000-00000D7D0000}"/>
    <cellStyle name="Normal 4 5 8 2 7" xfId="13371" xr:uid="{00000000-0005-0000-0000-00000E7D0000}"/>
    <cellStyle name="Normal 4 5 8 2 8" xfId="33323" xr:uid="{00000000-0005-0000-0000-00000F7D0000}"/>
    <cellStyle name="Normal 4 5 8 3" xfId="3459" xr:uid="{00000000-0005-0000-0000-0000107D0000}"/>
    <cellStyle name="Normal 4 5 8 3 2" xfId="3460" xr:uid="{00000000-0005-0000-0000-0000117D0000}"/>
    <cellStyle name="Normal 4 5 8 3 2 2" xfId="7672" xr:uid="{00000000-0005-0000-0000-0000127D0000}"/>
    <cellStyle name="Normal 4 5 8 3 2 2 2" xfId="27626" xr:uid="{00000000-0005-0000-0000-0000137D0000}"/>
    <cellStyle name="Normal 4 5 8 3 2 2 2 2" xfId="47576" xr:uid="{00000000-0005-0000-0000-0000147D0000}"/>
    <cellStyle name="Normal 4 5 8 3 2 2 3" xfId="19076" xr:uid="{00000000-0005-0000-0000-0000157D0000}"/>
    <cellStyle name="Normal 4 5 8 3 2 2 4" xfId="39026" xr:uid="{00000000-0005-0000-0000-0000167D0000}"/>
    <cellStyle name="Normal 4 5 8 3 2 3" xfId="10524" xr:uid="{00000000-0005-0000-0000-0000177D0000}"/>
    <cellStyle name="Normal 4 5 8 3 2 3 2" xfId="30476" xr:uid="{00000000-0005-0000-0000-0000187D0000}"/>
    <cellStyle name="Normal 4 5 8 3 2 3 2 2" xfId="50426" xr:uid="{00000000-0005-0000-0000-0000197D0000}"/>
    <cellStyle name="Normal 4 5 8 3 2 3 3" xfId="21926" xr:uid="{00000000-0005-0000-0000-00001A7D0000}"/>
    <cellStyle name="Normal 4 5 8 3 2 3 4" xfId="41876" xr:uid="{00000000-0005-0000-0000-00001B7D0000}"/>
    <cellStyle name="Normal 4 5 8 3 2 4" xfId="16224" xr:uid="{00000000-0005-0000-0000-00001C7D0000}"/>
    <cellStyle name="Normal 4 5 8 3 2 4 2" xfId="36176" xr:uid="{00000000-0005-0000-0000-00001D7D0000}"/>
    <cellStyle name="Normal 4 5 8 3 2 5" xfId="24776" xr:uid="{00000000-0005-0000-0000-00001E7D0000}"/>
    <cellStyle name="Normal 4 5 8 3 2 5 2" xfId="44726" xr:uid="{00000000-0005-0000-0000-00001F7D0000}"/>
    <cellStyle name="Normal 4 5 8 3 2 6" xfId="13374" xr:uid="{00000000-0005-0000-0000-0000207D0000}"/>
    <cellStyle name="Normal 4 5 8 3 2 7" xfId="33326" xr:uid="{00000000-0005-0000-0000-0000217D0000}"/>
    <cellStyle name="Normal 4 5 8 3 3" xfId="7671" xr:uid="{00000000-0005-0000-0000-0000227D0000}"/>
    <cellStyle name="Normal 4 5 8 3 3 2" xfId="27625" xr:uid="{00000000-0005-0000-0000-0000237D0000}"/>
    <cellStyle name="Normal 4 5 8 3 3 2 2" xfId="47575" xr:uid="{00000000-0005-0000-0000-0000247D0000}"/>
    <cellStyle name="Normal 4 5 8 3 3 3" xfId="19075" xr:uid="{00000000-0005-0000-0000-0000257D0000}"/>
    <cellStyle name="Normal 4 5 8 3 3 4" xfId="39025" xr:uid="{00000000-0005-0000-0000-0000267D0000}"/>
    <cellStyle name="Normal 4 5 8 3 4" xfId="10523" xr:uid="{00000000-0005-0000-0000-0000277D0000}"/>
    <cellStyle name="Normal 4 5 8 3 4 2" xfId="30475" xr:uid="{00000000-0005-0000-0000-0000287D0000}"/>
    <cellStyle name="Normal 4 5 8 3 4 2 2" xfId="50425" xr:uid="{00000000-0005-0000-0000-0000297D0000}"/>
    <cellStyle name="Normal 4 5 8 3 4 3" xfId="21925" xr:uid="{00000000-0005-0000-0000-00002A7D0000}"/>
    <cellStyle name="Normal 4 5 8 3 4 4" xfId="41875" xr:uid="{00000000-0005-0000-0000-00002B7D0000}"/>
    <cellStyle name="Normal 4 5 8 3 5" xfId="16223" xr:uid="{00000000-0005-0000-0000-00002C7D0000}"/>
    <cellStyle name="Normal 4 5 8 3 5 2" xfId="36175" xr:uid="{00000000-0005-0000-0000-00002D7D0000}"/>
    <cellStyle name="Normal 4 5 8 3 6" xfId="24775" xr:uid="{00000000-0005-0000-0000-00002E7D0000}"/>
    <cellStyle name="Normal 4 5 8 3 6 2" xfId="44725" xr:uid="{00000000-0005-0000-0000-00002F7D0000}"/>
    <cellStyle name="Normal 4 5 8 3 7" xfId="13373" xr:uid="{00000000-0005-0000-0000-0000307D0000}"/>
    <cellStyle name="Normal 4 5 8 3 8" xfId="33325" xr:uid="{00000000-0005-0000-0000-0000317D0000}"/>
    <cellStyle name="Normal 4 5 8 4" xfId="7668" xr:uid="{00000000-0005-0000-0000-0000327D0000}"/>
    <cellStyle name="Normal 4 5 8 4 2" xfId="27622" xr:uid="{00000000-0005-0000-0000-0000337D0000}"/>
    <cellStyle name="Normal 4 5 8 4 2 2" xfId="47572" xr:uid="{00000000-0005-0000-0000-0000347D0000}"/>
    <cellStyle name="Normal 4 5 8 4 3" xfId="19072" xr:uid="{00000000-0005-0000-0000-0000357D0000}"/>
    <cellStyle name="Normal 4 5 8 4 4" xfId="39022" xr:uid="{00000000-0005-0000-0000-0000367D0000}"/>
    <cellStyle name="Normal 4 5 8 5" xfId="10520" xr:uid="{00000000-0005-0000-0000-0000377D0000}"/>
    <cellStyle name="Normal 4 5 8 5 2" xfId="30472" xr:uid="{00000000-0005-0000-0000-0000387D0000}"/>
    <cellStyle name="Normal 4 5 8 5 2 2" xfId="50422" xr:uid="{00000000-0005-0000-0000-0000397D0000}"/>
    <cellStyle name="Normal 4 5 8 5 3" xfId="21922" xr:uid="{00000000-0005-0000-0000-00003A7D0000}"/>
    <cellStyle name="Normal 4 5 8 5 4" xfId="41872" xr:uid="{00000000-0005-0000-0000-00003B7D0000}"/>
    <cellStyle name="Normal 4 5 8 6" xfId="16220" xr:uid="{00000000-0005-0000-0000-00003C7D0000}"/>
    <cellStyle name="Normal 4 5 8 6 2" xfId="36172" xr:uid="{00000000-0005-0000-0000-00003D7D0000}"/>
    <cellStyle name="Normal 4 5 8 7" xfId="24772" xr:uid="{00000000-0005-0000-0000-00003E7D0000}"/>
    <cellStyle name="Normal 4 5 8 7 2" xfId="44722" xr:uid="{00000000-0005-0000-0000-00003F7D0000}"/>
    <cellStyle name="Normal 4 5 8 8" xfId="13370" xr:uid="{00000000-0005-0000-0000-0000407D0000}"/>
    <cellStyle name="Normal 4 5 8 9" xfId="33322" xr:uid="{00000000-0005-0000-0000-0000417D0000}"/>
    <cellStyle name="Normal 4 5 9" xfId="3461" xr:uid="{00000000-0005-0000-0000-0000427D0000}"/>
    <cellStyle name="Normal 4 5 9 2" xfId="3462" xr:uid="{00000000-0005-0000-0000-0000437D0000}"/>
    <cellStyle name="Normal 4 5 9 2 2" xfId="7674" xr:uid="{00000000-0005-0000-0000-0000447D0000}"/>
    <cellStyle name="Normal 4 5 9 2 2 2" xfId="27628" xr:uid="{00000000-0005-0000-0000-0000457D0000}"/>
    <cellStyle name="Normal 4 5 9 2 2 2 2" xfId="47578" xr:uid="{00000000-0005-0000-0000-0000467D0000}"/>
    <cellStyle name="Normal 4 5 9 2 2 3" xfId="19078" xr:uid="{00000000-0005-0000-0000-0000477D0000}"/>
    <cellStyle name="Normal 4 5 9 2 2 4" xfId="39028" xr:uid="{00000000-0005-0000-0000-0000487D0000}"/>
    <cellStyle name="Normal 4 5 9 2 3" xfId="10526" xr:uid="{00000000-0005-0000-0000-0000497D0000}"/>
    <cellStyle name="Normal 4 5 9 2 3 2" xfId="30478" xr:uid="{00000000-0005-0000-0000-00004A7D0000}"/>
    <cellStyle name="Normal 4 5 9 2 3 2 2" xfId="50428" xr:uid="{00000000-0005-0000-0000-00004B7D0000}"/>
    <cellStyle name="Normal 4 5 9 2 3 3" xfId="21928" xr:uid="{00000000-0005-0000-0000-00004C7D0000}"/>
    <cellStyle name="Normal 4 5 9 2 3 4" xfId="41878" xr:uid="{00000000-0005-0000-0000-00004D7D0000}"/>
    <cellStyle name="Normal 4 5 9 2 4" xfId="16226" xr:uid="{00000000-0005-0000-0000-00004E7D0000}"/>
    <cellStyle name="Normal 4 5 9 2 4 2" xfId="36178" xr:uid="{00000000-0005-0000-0000-00004F7D0000}"/>
    <cellStyle name="Normal 4 5 9 2 5" xfId="24778" xr:uid="{00000000-0005-0000-0000-0000507D0000}"/>
    <cellStyle name="Normal 4 5 9 2 5 2" xfId="44728" xr:uid="{00000000-0005-0000-0000-0000517D0000}"/>
    <cellStyle name="Normal 4 5 9 2 6" xfId="13376" xr:uid="{00000000-0005-0000-0000-0000527D0000}"/>
    <cellStyle name="Normal 4 5 9 2 7" xfId="33328" xr:uid="{00000000-0005-0000-0000-0000537D0000}"/>
    <cellStyle name="Normal 4 5 9 3" xfId="7673" xr:uid="{00000000-0005-0000-0000-0000547D0000}"/>
    <cellStyle name="Normal 4 5 9 3 2" xfId="27627" xr:uid="{00000000-0005-0000-0000-0000557D0000}"/>
    <cellStyle name="Normal 4 5 9 3 2 2" xfId="47577" xr:uid="{00000000-0005-0000-0000-0000567D0000}"/>
    <cellStyle name="Normal 4 5 9 3 3" xfId="19077" xr:uid="{00000000-0005-0000-0000-0000577D0000}"/>
    <cellStyle name="Normal 4 5 9 3 4" xfId="39027" xr:uid="{00000000-0005-0000-0000-0000587D0000}"/>
    <cellStyle name="Normal 4 5 9 4" xfId="10525" xr:uid="{00000000-0005-0000-0000-0000597D0000}"/>
    <cellStyle name="Normal 4 5 9 4 2" xfId="30477" xr:uid="{00000000-0005-0000-0000-00005A7D0000}"/>
    <cellStyle name="Normal 4 5 9 4 2 2" xfId="50427" xr:uid="{00000000-0005-0000-0000-00005B7D0000}"/>
    <cellStyle name="Normal 4 5 9 4 3" xfId="21927" xr:uid="{00000000-0005-0000-0000-00005C7D0000}"/>
    <cellStyle name="Normal 4 5 9 4 4" xfId="41877" xr:uid="{00000000-0005-0000-0000-00005D7D0000}"/>
    <cellStyle name="Normal 4 5 9 5" xfId="16225" xr:uid="{00000000-0005-0000-0000-00005E7D0000}"/>
    <cellStyle name="Normal 4 5 9 5 2" xfId="36177" xr:uid="{00000000-0005-0000-0000-00005F7D0000}"/>
    <cellStyle name="Normal 4 5 9 6" xfId="24777" xr:uid="{00000000-0005-0000-0000-0000607D0000}"/>
    <cellStyle name="Normal 4 5 9 6 2" xfId="44727" xr:uid="{00000000-0005-0000-0000-0000617D0000}"/>
    <cellStyle name="Normal 4 5 9 7" xfId="13375" xr:uid="{00000000-0005-0000-0000-0000627D0000}"/>
    <cellStyle name="Normal 4 5 9 8" xfId="33327" xr:uid="{00000000-0005-0000-0000-0000637D0000}"/>
    <cellStyle name="Normal 4 6" xfId="3463" xr:uid="{00000000-0005-0000-0000-0000647D0000}"/>
    <cellStyle name="Normal 4 6 10" xfId="3464" xr:uid="{00000000-0005-0000-0000-0000657D0000}"/>
    <cellStyle name="Normal 4 6 10 2" xfId="3465" xr:uid="{00000000-0005-0000-0000-0000667D0000}"/>
    <cellStyle name="Normal 4 6 10 2 2" xfId="7676" xr:uid="{00000000-0005-0000-0000-0000677D0000}"/>
    <cellStyle name="Normal 4 6 10 2 2 2" xfId="27630" xr:uid="{00000000-0005-0000-0000-0000687D0000}"/>
    <cellStyle name="Normal 4 6 10 2 2 2 2" xfId="47580" xr:uid="{00000000-0005-0000-0000-0000697D0000}"/>
    <cellStyle name="Normal 4 6 10 2 2 3" xfId="19080" xr:uid="{00000000-0005-0000-0000-00006A7D0000}"/>
    <cellStyle name="Normal 4 6 10 2 2 4" xfId="39030" xr:uid="{00000000-0005-0000-0000-00006B7D0000}"/>
    <cellStyle name="Normal 4 6 10 2 3" xfId="10528" xr:uid="{00000000-0005-0000-0000-00006C7D0000}"/>
    <cellStyle name="Normal 4 6 10 2 3 2" xfId="30480" xr:uid="{00000000-0005-0000-0000-00006D7D0000}"/>
    <cellStyle name="Normal 4 6 10 2 3 2 2" xfId="50430" xr:uid="{00000000-0005-0000-0000-00006E7D0000}"/>
    <cellStyle name="Normal 4 6 10 2 3 3" xfId="21930" xr:uid="{00000000-0005-0000-0000-00006F7D0000}"/>
    <cellStyle name="Normal 4 6 10 2 3 4" xfId="41880" xr:uid="{00000000-0005-0000-0000-0000707D0000}"/>
    <cellStyle name="Normal 4 6 10 2 4" xfId="16228" xr:uid="{00000000-0005-0000-0000-0000717D0000}"/>
    <cellStyle name="Normal 4 6 10 2 4 2" xfId="36180" xr:uid="{00000000-0005-0000-0000-0000727D0000}"/>
    <cellStyle name="Normal 4 6 10 2 5" xfId="24780" xr:uid="{00000000-0005-0000-0000-0000737D0000}"/>
    <cellStyle name="Normal 4 6 10 2 5 2" xfId="44730" xr:uid="{00000000-0005-0000-0000-0000747D0000}"/>
    <cellStyle name="Normal 4 6 10 2 6" xfId="13378" xr:uid="{00000000-0005-0000-0000-0000757D0000}"/>
    <cellStyle name="Normal 4 6 10 2 7" xfId="33330" xr:uid="{00000000-0005-0000-0000-0000767D0000}"/>
    <cellStyle name="Normal 4 6 10 3" xfId="7675" xr:uid="{00000000-0005-0000-0000-0000777D0000}"/>
    <cellStyle name="Normal 4 6 10 3 2" xfId="27629" xr:uid="{00000000-0005-0000-0000-0000787D0000}"/>
    <cellStyle name="Normal 4 6 10 3 2 2" xfId="47579" xr:uid="{00000000-0005-0000-0000-0000797D0000}"/>
    <cellStyle name="Normal 4 6 10 3 3" xfId="19079" xr:uid="{00000000-0005-0000-0000-00007A7D0000}"/>
    <cellStyle name="Normal 4 6 10 3 4" xfId="39029" xr:uid="{00000000-0005-0000-0000-00007B7D0000}"/>
    <cellStyle name="Normal 4 6 10 4" xfId="10527" xr:uid="{00000000-0005-0000-0000-00007C7D0000}"/>
    <cellStyle name="Normal 4 6 10 4 2" xfId="30479" xr:uid="{00000000-0005-0000-0000-00007D7D0000}"/>
    <cellStyle name="Normal 4 6 10 4 2 2" xfId="50429" xr:uid="{00000000-0005-0000-0000-00007E7D0000}"/>
    <cellStyle name="Normal 4 6 10 4 3" xfId="21929" xr:uid="{00000000-0005-0000-0000-00007F7D0000}"/>
    <cellStyle name="Normal 4 6 10 4 4" xfId="41879" xr:uid="{00000000-0005-0000-0000-0000807D0000}"/>
    <cellStyle name="Normal 4 6 10 5" xfId="16227" xr:uid="{00000000-0005-0000-0000-0000817D0000}"/>
    <cellStyle name="Normal 4 6 10 5 2" xfId="36179" xr:uid="{00000000-0005-0000-0000-0000827D0000}"/>
    <cellStyle name="Normal 4 6 10 6" xfId="24779" xr:uid="{00000000-0005-0000-0000-0000837D0000}"/>
    <cellStyle name="Normal 4 6 10 6 2" xfId="44729" xr:uid="{00000000-0005-0000-0000-0000847D0000}"/>
    <cellStyle name="Normal 4 6 10 7" xfId="13377" xr:uid="{00000000-0005-0000-0000-0000857D0000}"/>
    <cellStyle name="Normal 4 6 10 8" xfId="33329" xr:uid="{00000000-0005-0000-0000-0000867D0000}"/>
    <cellStyle name="Normal 4 6 11" xfId="3466" xr:uid="{00000000-0005-0000-0000-0000877D0000}"/>
    <cellStyle name="Normal 4 6 11 2" xfId="3467" xr:uid="{00000000-0005-0000-0000-0000887D0000}"/>
    <cellStyle name="Normal 4 6 11 2 2" xfId="7678" xr:uid="{00000000-0005-0000-0000-0000897D0000}"/>
    <cellStyle name="Normal 4 6 11 2 2 2" xfId="27632" xr:uid="{00000000-0005-0000-0000-00008A7D0000}"/>
    <cellStyle name="Normal 4 6 11 2 2 2 2" xfId="47582" xr:uid="{00000000-0005-0000-0000-00008B7D0000}"/>
    <cellStyle name="Normal 4 6 11 2 2 3" xfId="19082" xr:uid="{00000000-0005-0000-0000-00008C7D0000}"/>
    <cellStyle name="Normal 4 6 11 2 2 4" xfId="39032" xr:uid="{00000000-0005-0000-0000-00008D7D0000}"/>
    <cellStyle name="Normal 4 6 11 2 3" xfId="10530" xr:uid="{00000000-0005-0000-0000-00008E7D0000}"/>
    <cellStyle name="Normal 4 6 11 2 3 2" xfId="30482" xr:uid="{00000000-0005-0000-0000-00008F7D0000}"/>
    <cellStyle name="Normal 4 6 11 2 3 2 2" xfId="50432" xr:uid="{00000000-0005-0000-0000-0000907D0000}"/>
    <cellStyle name="Normal 4 6 11 2 3 3" xfId="21932" xr:uid="{00000000-0005-0000-0000-0000917D0000}"/>
    <cellStyle name="Normal 4 6 11 2 3 4" xfId="41882" xr:uid="{00000000-0005-0000-0000-0000927D0000}"/>
    <cellStyle name="Normal 4 6 11 2 4" xfId="16230" xr:uid="{00000000-0005-0000-0000-0000937D0000}"/>
    <cellStyle name="Normal 4 6 11 2 4 2" xfId="36182" xr:uid="{00000000-0005-0000-0000-0000947D0000}"/>
    <cellStyle name="Normal 4 6 11 2 5" xfId="24782" xr:uid="{00000000-0005-0000-0000-0000957D0000}"/>
    <cellStyle name="Normal 4 6 11 2 5 2" xfId="44732" xr:uid="{00000000-0005-0000-0000-0000967D0000}"/>
    <cellStyle name="Normal 4 6 11 2 6" xfId="13380" xr:uid="{00000000-0005-0000-0000-0000977D0000}"/>
    <cellStyle name="Normal 4 6 11 2 7" xfId="33332" xr:uid="{00000000-0005-0000-0000-0000987D0000}"/>
    <cellStyle name="Normal 4 6 11 3" xfId="7677" xr:uid="{00000000-0005-0000-0000-0000997D0000}"/>
    <cellStyle name="Normal 4 6 11 3 2" xfId="27631" xr:uid="{00000000-0005-0000-0000-00009A7D0000}"/>
    <cellStyle name="Normal 4 6 11 3 2 2" xfId="47581" xr:uid="{00000000-0005-0000-0000-00009B7D0000}"/>
    <cellStyle name="Normal 4 6 11 3 3" xfId="19081" xr:uid="{00000000-0005-0000-0000-00009C7D0000}"/>
    <cellStyle name="Normal 4 6 11 3 4" xfId="39031" xr:uid="{00000000-0005-0000-0000-00009D7D0000}"/>
    <cellStyle name="Normal 4 6 11 4" xfId="10529" xr:uid="{00000000-0005-0000-0000-00009E7D0000}"/>
    <cellStyle name="Normal 4 6 11 4 2" xfId="30481" xr:uid="{00000000-0005-0000-0000-00009F7D0000}"/>
    <cellStyle name="Normal 4 6 11 4 2 2" xfId="50431" xr:uid="{00000000-0005-0000-0000-0000A07D0000}"/>
    <cellStyle name="Normal 4 6 11 4 3" xfId="21931" xr:uid="{00000000-0005-0000-0000-0000A17D0000}"/>
    <cellStyle name="Normal 4 6 11 4 4" xfId="41881" xr:uid="{00000000-0005-0000-0000-0000A27D0000}"/>
    <cellStyle name="Normal 4 6 11 5" xfId="16229" xr:uid="{00000000-0005-0000-0000-0000A37D0000}"/>
    <cellStyle name="Normal 4 6 11 5 2" xfId="36181" xr:uid="{00000000-0005-0000-0000-0000A47D0000}"/>
    <cellStyle name="Normal 4 6 11 6" xfId="24781" xr:uid="{00000000-0005-0000-0000-0000A57D0000}"/>
    <cellStyle name="Normal 4 6 11 6 2" xfId="44731" xr:uid="{00000000-0005-0000-0000-0000A67D0000}"/>
    <cellStyle name="Normal 4 6 11 7" xfId="13379" xr:uid="{00000000-0005-0000-0000-0000A77D0000}"/>
    <cellStyle name="Normal 4 6 11 8" xfId="33331" xr:uid="{00000000-0005-0000-0000-0000A87D0000}"/>
    <cellStyle name="Normal 4 6 12" xfId="3468" xr:uid="{00000000-0005-0000-0000-0000A97D0000}"/>
    <cellStyle name="Normal 4 6 13" xfId="3469" xr:uid="{00000000-0005-0000-0000-0000AA7D0000}"/>
    <cellStyle name="Normal 4 6 13 2" xfId="7679" xr:uid="{00000000-0005-0000-0000-0000AB7D0000}"/>
    <cellStyle name="Normal 4 6 13 2 2" xfId="27633" xr:uid="{00000000-0005-0000-0000-0000AC7D0000}"/>
    <cellStyle name="Normal 4 6 13 2 2 2" xfId="47583" xr:uid="{00000000-0005-0000-0000-0000AD7D0000}"/>
    <cellStyle name="Normal 4 6 13 2 3" xfId="19083" xr:uid="{00000000-0005-0000-0000-0000AE7D0000}"/>
    <cellStyle name="Normal 4 6 13 2 4" xfId="39033" xr:uid="{00000000-0005-0000-0000-0000AF7D0000}"/>
    <cellStyle name="Normal 4 6 13 3" xfId="10531" xr:uid="{00000000-0005-0000-0000-0000B07D0000}"/>
    <cellStyle name="Normal 4 6 13 3 2" xfId="30483" xr:uid="{00000000-0005-0000-0000-0000B17D0000}"/>
    <cellStyle name="Normal 4 6 13 3 2 2" xfId="50433" xr:uid="{00000000-0005-0000-0000-0000B27D0000}"/>
    <cellStyle name="Normal 4 6 13 3 3" xfId="21933" xr:uid="{00000000-0005-0000-0000-0000B37D0000}"/>
    <cellStyle name="Normal 4 6 13 3 4" xfId="41883" xr:uid="{00000000-0005-0000-0000-0000B47D0000}"/>
    <cellStyle name="Normal 4 6 13 4" xfId="16231" xr:uid="{00000000-0005-0000-0000-0000B57D0000}"/>
    <cellStyle name="Normal 4 6 13 4 2" xfId="36183" xr:uid="{00000000-0005-0000-0000-0000B67D0000}"/>
    <cellStyle name="Normal 4 6 13 5" xfId="24783" xr:uid="{00000000-0005-0000-0000-0000B77D0000}"/>
    <cellStyle name="Normal 4 6 13 5 2" xfId="44733" xr:uid="{00000000-0005-0000-0000-0000B87D0000}"/>
    <cellStyle name="Normal 4 6 13 6" xfId="13381" xr:uid="{00000000-0005-0000-0000-0000B97D0000}"/>
    <cellStyle name="Normal 4 6 13 7" xfId="33333" xr:uid="{00000000-0005-0000-0000-0000BA7D0000}"/>
    <cellStyle name="Normal 4 6 2" xfId="3470" xr:uid="{00000000-0005-0000-0000-0000BB7D0000}"/>
    <cellStyle name="Normal 4 6 2 10" xfId="13382" xr:uid="{00000000-0005-0000-0000-0000BC7D0000}"/>
    <cellStyle name="Normal 4 6 2 11" xfId="33334" xr:uid="{00000000-0005-0000-0000-0000BD7D0000}"/>
    <cellStyle name="Normal 4 6 2 2" xfId="3471" xr:uid="{00000000-0005-0000-0000-0000BE7D0000}"/>
    <cellStyle name="Normal 4 6 2 2 10" xfId="33335" xr:uid="{00000000-0005-0000-0000-0000BF7D0000}"/>
    <cellStyle name="Normal 4 6 2 2 2" xfId="3472" xr:uid="{00000000-0005-0000-0000-0000C07D0000}"/>
    <cellStyle name="Normal 4 6 2 2 2 2" xfId="3473" xr:uid="{00000000-0005-0000-0000-0000C17D0000}"/>
    <cellStyle name="Normal 4 6 2 2 2 2 2" xfId="7683" xr:uid="{00000000-0005-0000-0000-0000C27D0000}"/>
    <cellStyle name="Normal 4 6 2 2 2 2 2 2" xfId="27637" xr:uid="{00000000-0005-0000-0000-0000C37D0000}"/>
    <cellStyle name="Normal 4 6 2 2 2 2 2 2 2" xfId="47587" xr:uid="{00000000-0005-0000-0000-0000C47D0000}"/>
    <cellStyle name="Normal 4 6 2 2 2 2 2 3" xfId="19087" xr:uid="{00000000-0005-0000-0000-0000C57D0000}"/>
    <cellStyle name="Normal 4 6 2 2 2 2 2 4" xfId="39037" xr:uid="{00000000-0005-0000-0000-0000C67D0000}"/>
    <cellStyle name="Normal 4 6 2 2 2 2 3" xfId="10535" xr:uid="{00000000-0005-0000-0000-0000C77D0000}"/>
    <cellStyle name="Normal 4 6 2 2 2 2 3 2" xfId="30487" xr:uid="{00000000-0005-0000-0000-0000C87D0000}"/>
    <cellStyle name="Normal 4 6 2 2 2 2 3 2 2" xfId="50437" xr:uid="{00000000-0005-0000-0000-0000C97D0000}"/>
    <cellStyle name="Normal 4 6 2 2 2 2 3 3" xfId="21937" xr:uid="{00000000-0005-0000-0000-0000CA7D0000}"/>
    <cellStyle name="Normal 4 6 2 2 2 2 3 4" xfId="41887" xr:uid="{00000000-0005-0000-0000-0000CB7D0000}"/>
    <cellStyle name="Normal 4 6 2 2 2 2 4" xfId="16235" xr:uid="{00000000-0005-0000-0000-0000CC7D0000}"/>
    <cellStyle name="Normal 4 6 2 2 2 2 4 2" xfId="36187" xr:uid="{00000000-0005-0000-0000-0000CD7D0000}"/>
    <cellStyle name="Normal 4 6 2 2 2 2 5" xfId="24787" xr:uid="{00000000-0005-0000-0000-0000CE7D0000}"/>
    <cellStyle name="Normal 4 6 2 2 2 2 5 2" xfId="44737" xr:uid="{00000000-0005-0000-0000-0000CF7D0000}"/>
    <cellStyle name="Normal 4 6 2 2 2 2 6" xfId="13385" xr:uid="{00000000-0005-0000-0000-0000D07D0000}"/>
    <cellStyle name="Normal 4 6 2 2 2 2 7" xfId="33337" xr:uid="{00000000-0005-0000-0000-0000D17D0000}"/>
    <cellStyle name="Normal 4 6 2 2 2 3" xfId="7682" xr:uid="{00000000-0005-0000-0000-0000D27D0000}"/>
    <cellStyle name="Normal 4 6 2 2 2 3 2" xfId="27636" xr:uid="{00000000-0005-0000-0000-0000D37D0000}"/>
    <cellStyle name="Normal 4 6 2 2 2 3 2 2" xfId="47586" xr:uid="{00000000-0005-0000-0000-0000D47D0000}"/>
    <cellStyle name="Normal 4 6 2 2 2 3 3" xfId="19086" xr:uid="{00000000-0005-0000-0000-0000D57D0000}"/>
    <cellStyle name="Normal 4 6 2 2 2 3 4" xfId="39036" xr:uid="{00000000-0005-0000-0000-0000D67D0000}"/>
    <cellStyle name="Normal 4 6 2 2 2 4" xfId="10534" xr:uid="{00000000-0005-0000-0000-0000D77D0000}"/>
    <cellStyle name="Normal 4 6 2 2 2 4 2" xfId="30486" xr:uid="{00000000-0005-0000-0000-0000D87D0000}"/>
    <cellStyle name="Normal 4 6 2 2 2 4 2 2" xfId="50436" xr:uid="{00000000-0005-0000-0000-0000D97D0000}"/>
    <cellStyle name="Normal 4 6 2 2 2 4 3" xfId="21936" xr:uid="{00000000-0005-0000-0000-0000DA7D0000}"/>
    <cellStyle name="Normal 4 6 2 2 2 4 4" xfId="41886" xr:uid="{00000000-0005-0000-0000-0000DB7D0000}"/>
    <cellStyle name="Normal 4 6 2 2 2 5" xfId="16234" xr:uid="{00000000-0005-0000-0000-0000DC7D0000}"/>
    <cellStyle name="Normal 4 6 2 2 2 5 2" xfId="36186" xr:uid="{00000000-0005-0000-0000-0000DD7D0000}"/>
    <cellStyle name="Normal 4 6 2 2 2 6" xfId="24786" xr:uid="{00000000-0005-0000-0000-0000DE7D0000}"/>
    <cellStyle name="Normal 4 6 2 2 2 6 2" xfId="44736" xr:uid="{00000000-0005-0000-0000-0000DF7D0000}"/>
    <cellStyle name="Normal 4 6 2 2 2 7" xfId="13384" xr:uid="{00000000-0005-0000-0000-0000E07D0000}"/>
    <cellStyle name="Normal 4 6 2 2 2 8" xfId="33336" xr:uid="{00000000-0005-0000-0000-0000E17D0000}"/>
    <cellStyle name="Normal 4 6 2 2 3" xfId="3474" xr:uid="{00000000-0005-0000-0000-0000E27D0000}"/>
    <cellStyle name="Normal 4 6 2 2 3 2" xfId="3475" xr:uid="{00000000-0005-0000-0000-0000E37D0000}"/>
    <cellStyle name="Normal 4 6 2 2 3 2 2" xfId="7685" xr:uid="{00000000-0005-0000-0000-0000E47D0000}"/>
    <cellStyle name="Normal 4 6 2 2 3 2 2 2" xfId="27639" xr:uid="{00000000-0005-0000-0000-0000E57D0000}"/>
    <cellStyle name="Normal 4 6 2 2 3 2 2 2 2" xfId="47589" xr:uid="{00000000-0005-0000-0000-0000E67D0000}"/>
    <cellStyle name="Normal 4 6 2 2 3 2 2 3" xfId="19089" xr:uid="{00000000-0005-0000-0000-0000E77D0000}"/>
    <cellStyle name="Normal 4 6 2 2 3 2 2 4" xfId="39039" xr:uid="{00000000-0005-0000-0000-0000E87D0000}"/>
    <cellStyle name="Normal 4 6 2 2 3 2 3" xfId="10537" xr:uid="{00000000-0005-0000-0000-0000E97D0000}"/>
    <cellStyle name="Normal 4 6 2 2 3 2 3 2" xfId="30489" xr:uid="{00000000-0005-0000-0000-0000EA7D0000}"/>
    <cellStyle name="Normal 4 6 2 2 3 2 3 2 2" xfId="50439" xr:uid="{00000000-0005-0000-0000-0000EB7D0000}"/>
    <cellStyle name="Normal 4 6 2 2 3 2 3 3" xfId="21939" xr:uid="{00000000-0005-0000-0000-0000EC7D0000}"/>
    <cellStyle name="Normal 4 6 2 2 3 2 3 4" xfId="41889" xr:uid="{00000000-0005-0000-0000-0000ED7D0000}"/>
    <cellStyle name="Normal 4 6 2 2 3 2 4" xfId="16237" xr:uid="{00000000-0005-0000-0000-0000EE7D0000}"/>
    <cellStyle name="Normal 4 6 2 2 3 2 4 2" xfId="36189" xr:uid="{00000000-0005-0000-0000-0000EF7D0000}"/>
    <cellStyle name="Normal 4 6 2 2 3 2 5" xfId="24789" xr:uid="{00000000-0005-0000-0000-0000F07D0000}"/>
    <cellStyle name="Normal 4 6 2 2 3 2 5 2" xfId="44739" xr:uid="{00000000-0005-0000-0000-0000F17D0000}"/>
    <cellStyle name="Normal 4 6 2 2 3 2 6" xfId="13387" xr:uid="{00000000-0005-0000-0000-0000F27D0000}"/>
    <cellStyle name="Normal 4 6 2 2 3 2 7" xfId="33339" xr:uid="{00000000-0005-0000-0000-0000F37D0000}"/>
    <cellStyle name="Normal 4 6 2 2 3 3" xfId="7684" xr:uid="{00000000-0005-0000-0000-0000F47D0000}"/>
    <cellStyle name="Normal 4 6 2 2 3 3 2" xfId="27638" xr:uid="{00000000-0005-0000-0000-0000F57D0000}"/>
    <cellStyle name="Normal 4 6 2 2 3 3 2 2" xfId="47588" xr:uid="{00000000-0005-0000-0000-0000F67D0000}"/>
    <cellStyle name="Normal 4 6 2 2 3 3 3" xfId="19088" xr:uid="{00000000-0005-0000-0000-0000F77D0000}"/>
    <cellStyle name="Normal 4 6 2 2 3 3 4" xfId="39038" xr:uid="{00000000-0005-0000-0000-0000F87D0000}"/>
    <cellStyle name="Normal 4 6 2 2 3 4" xfId="10536" xr:uid="{00000000-0005-0000-0000-0000F97D0000}"/>
    <cellStyle name="Normal 4 6 2 2 3 4 2" xfId="30488" xr:uid="{00000000-0005-0000-0000-0000FA7D0000}"/>
    <cellStyle name="Normal 4 6 2 2 3 4 2 2" xfId="50438" xr:uid="{00000000-0005-0000-0000-0000FB7D0000}"/>
    <cellStyle name="Normal 4 6 2 2 3 4 3" xfId="21938" xr:uid="{00000000-0005-0000-0000-0000FC7D0000}"/>
    <cellStyle name="Normal 4 6 2 2 3 4 4" xfId="41888" xr:uid="{00000000-0005-0000-0000-0000FD7D0000}"/>
    <cellStyle name="Normal 4 6 2 2 3 5" xfId="16236" xr:uid="{00000000-0005-0000-0000-0000FE7D0000}"/>
    <cellStyle name="Normal 4 6 2 2 3 5 2" xfId="36188" xr:uid="{00000000-0005-0000-0000-0000FF7D0000}"/>
    <cellStyle name="Normal 4 6 2 2 3 6" xfId="24788" xr:uid="{00000000-0005-0000-0000-0000007E0000}"/>
    <cellStyle name="Normal 4 6 2 2 3 6 2" xfId="44738" xr:uid="{00000000-0005-0000-0000-0000017E0000}"/>
    <cellStyle name="Normal 4 6 2 2 3 7" xfId="13386" xr:uid="{00000000-0005-0000-0000-0000027E0000}"/>
    <cellStyle name="Normal 4 6 2 2 3 8" xfId="33338" xr:uid="{00000000-0005-0000-0000-0000037E0000}"/>
    <cellStyle name="Normal 4 6 2 2 4" xfId="3476" xr:uid="{00000000-0005-0000-0000-0000047E0000}"/>
    <cellStyle name="Normal 4 6 2 2 4 2" xfId="7686" xr:uid="{00000000-0005-0000-0000-0000057E0000}"/>
    <cellStyle name="Normal 4 6 2 2 4 2 2" xfId="27640" xr:uid="{00000000-0005-0000-0000-0000067E0000}"/>
    <cellStyle name="Normal 4 6 2 2 4 2 2 2" xfId="47590" xr:uid="{00000000-0005-0000-0000-0000077E0000}"/>
    <cellStyle name="Normal 4 6 2 2 4 2 3" xfId="19090" xr:uid="{00000000-0005-0000-0000-0000087E0000}"/>
    <cellStyle name="Normal 4 6 2 2 4 2 4" xfId="39040" xr:uid="{00000000-0005-0000-0000-0000097E0000}"/>
    <cellStyle name="Normal 4 6 2 2 4 3" xfId="10538" xr:uid="{00000000-0005-0000-0000-00000A7E0000}"/>
    <cellStyle name="Normal 4 6 2 2 4 3 2" xfId="30490" xr:uid="{00000000-0005-0000-0000-00000B7E0000}"/>
    <cellStyle name="Normal 4 6 2 2 4 3 2 2" xfId="50440" xr:uid="{00000000-0005-0000-0000-00000C7E0000}"/>
    <cellStyle name="Normal 4 6 2 2 4 3 3" xfId="21940" xr:uid="{00000000-0005-0000-0000-00000D7E0000}"/>
    <cellStyle name="Normal 4 6 2 2 4 3 4" xfId="41890" xr:uid="{00000000-0005-0000-0000-00000E7E0000}"/>
    <cellStyle name="Normal 4 6 2 2 4 4" xfId="16238" xr:uid="{00000000-0005-0000-0000-00000F7E0000}"/>
    <cellStyle name="Normal 4 6 2 2 4 4 2" xfId="36190" xr:uid="{00000000-0005-0000-0000-0000107E0000}"/>
    <cellStyle name="Normal 4 6 2 2 4 5" xfId="24790" xr:uid="{00000000-0005-0000-0000-0000117E0000}"/>
    <cellStyle name="Normal 4 6 2 2 4 5 2" xfId="44740" xr:uid="{00000000-0005-0000-0000-0000127E0000}"/>
    <cellStyle name="Normal 4 6 2 2 4 6" xfId="13388" xr:uid="{00000000-0005-0000-0000-0000137E0000}"/>
    <cellStyle name="Normal 4 6 2 2 4 7" xfId="33340" xr:uid="{00000000-0005-0000-0000-0000147E0000}"/>
    <cellStyle name="Normal 4 6 2 2 5" xfId="7681" xr:uid="{00000000-0005-0000-0000-0000157E0000}"/>
    <cellStyle name="Normal 4 6 2 2 5 2" xfId="27635" xr:uid="{00000000-0005-0000-0000-0000167E0000}"/>
    <cellStyle name="Normal 4 6 2 2 5 2 2" xfId="47585" xr:uid="{00000000-0005-0000-0000-0000177E0000}"/>
    <cellStyle name="Normal 4 6 2 2 5 3" xfId="19085" xr:uid="{00000000-0005-0000-0000-0000187E0000}"/>
    <cellStyle name="Normal 4 6 2 2 5 4" xfId="39035" xr:uid="{00000000-0005-0000-0000-0000197E0000}"/>
    <cellStyle name="Normal 4 6 2 2 6" xfId="10533" xr:uid="{00000000-0005-0000-0000-00001A7E0000}"/>
    <cellStyle name="Normal 4 6 2 2 6 2" xfId="30485" xr:uid="{00000000-0005-0000-0000-00001B7E0000}"/>
    <cellStyle name="Normal 4 6 2 2 6 2 2" xfId="50435" xr:uid="{00000000-0005-0000-0000-00001C7E0000}"/>
    <cellStyle name="Normal 4 6 2 2 6 3" xfId="21935" xr:uid="{00000000-0005-0000-0000-00001D7E0000}"/>
    <cellStyle name="Normal 4 6 2 2 6 4" xfId="41885" xr:uid="{00000000-0005-0000-0000-00001E7E0000}"/>
    <cellStyle name="Normal 4 6 2 2 7" xfId="16233" xr:uid="{00000000-0005-0000-0000-00001F7E0000}"/>
    <cellStyle name="Normal 4 6 2 2 7 2" xfId="36185" xr:uid="{00000000-0005-0000-0000-0000207E0000}"/>
    <cellStyle name="Normal 4 6 2 2 8" xfId="24785" xr:uid="{00000000-0005-0000-0000-0000217E0000}"/>
    <cellStyle name="Normal 4 6 2 2 8 2" xfId="44735" xr:uid="{00000000-0005-0000-0000-0000227E0000}"/>
    <cellStyle name="Normal 4 6 2 2 9" xfId="13383" xr:uid="{00000000-0005-0000-0000-0000237E0000}"/>
    <cellStyle name="Normal 4 6 2 3" xfId="3477" xr:uid="{00000000-0005-0000-0000-0000247E0000}"/>
    <cellStyle name="Normal 4 6 2 3 2" xfId="3478" xr:uid="{00000000-0005-0000-0000-0000257E0000}"/>
    <cellStyle name="Normal 4 6 2 3 2 2" xfId="7688" xr:uid="{00000000-0005-0000-0000-0000267E0000}"/>
    <cellStyle name="Normal 4 6 2 3 2 2 2" xfId="27642" xr:uid="{00000000-0005-0000-0000-0000277E0000}"/>
    <cellStyle name="Normal 4 6 2 3 2 2 2 2" xfId="47592" xr:uid="{00000000-0005-0000-0000-0000287E0000}"/>
    <cellStyle name="Normal 4 6 2 3 2 2 3" xfId="19092" xr:uid="{00000000-0005-0000-0000-0000297E0000}"/>
    <cellStyle name="Normal 4 6 2 3 2 2 4" xfId="39042" xr:uid="{00000000-0005-0000-0000-00002A7E0000}"/>
    <cellStyle name="Normal 4 6 2 3 2 3" xfId="10540" xr:uid="{00000000-0005-0000-0000-00002B7E0000}"/>
    <cellStyle name="Normal 4 6 2 3 2 3 2" xfId="30492" xr:uid="{00000000-0005-0000-0000-00002C7E0000}"/>
    <cellStyle name="Normal 4 6 2 3 2 3 2 2" xfId="50442" xr:uid="{00000000-0005-0000-0000-00002D7E0000}"/>
    <cellStyle name="Normal 4 6 2 3 2 3 3" xfId="21942" xr:uid="{00000000-0005-0000-0000-00002E7E0000}"/>
    <cellStyle name="Normal 4 6 2 3 2 3 4" xfId="41892" xr:uid="{00000000-0005-0000-0000-00002F7E0000}"/>
    <cellStyle name="Normal 4 6 2 3 2 4" xfId="16240" xr:uid="{00000000-0005-0000-0000-0000307E0000}"/>
    <cellStyle name="Normal 4 6 2 3 2 4 2" xfId="36192" xr:uid="{00000000-0005-0000-0000-0000317E0000}"/>
    <cellStyle name="Normal 4 6 2 3 2 5" xfId="24792" xr:uid="{00000000-0005-0000-0000-0000327E0000}"/>
    <cellStyle name="Normal 4 6 2 3 2 5 2" xfId="44742" xr:uid="{00000000-0005-0000-0000-0000337E0000}"/>
    <cellStyle name="Normal 4 6 2 3 2 6" xfId="13390" xr:uid="{00000000-0005-0000-0000-0000347E0000}"/>
    <cellStyle name="Normal 4 6 2 3 2 7" xfId="33342" xr:uid="{00000000-0005-0000-0000-0000357E0000}"/>
    <cellStyle name="Normal 4 6 2 3 3" xfId="7687" xr:uid="{00000000-0005-0000-0000-0000367E0000}"/>
    <cellStyle name="Normal 4 6 2 3 3 2" xfId="27641" xr:uid="{00000000-0005-0000-0000-0000377E0000}"/>
    <cellStyle name="Normal 4 6 2 3 3 2 2" xfId="47591" xr:uid="{00000000-0005-0000-0000-0000387E0000}"/>
    <cellStyle name="Normal 4 6 2 3 3 3" xfId="19091" xr:uid="{00000000-0005-0000-0000-0000397E0000}"/>
    <cellStyle name="Normal 4 6 2 3 3 4" xfId="39041" xr:uid="{00000000-0005-0000-0000-00003A7E0000}"/>
    <cellStyle name="Normal 4 6 2 3 4" xfId="10539" xr:uid="{00000000-0005-0000-0000-00003B7E0000}"/>
    <cellStyle name="Normal 4 6 2 3 4 2" xfId="30491" xr:uid="{00000000-0005-0000-0000-00003C7E0000}"/>
    <cellStyle name="Normal 4 6 2 3 4 2 2" xfId="50441" xr:uid="{00000000-0005-0000-0000-00003D7E0000}"/>
    <cellStyle name="Normal 4 6 2 3 4 3" xfId="21941" xr:uid="{00000000-0005-0000-0000-00003E7E0000}"/>
    <cellStyle name="Normal 4 6 2 3 4 4" xfId="41891" xr:uid="{00000000-0005-0000-0000-00003F7E0000}"/>
    <cellStyle name="Normal 4 6 2 3 5" xfId="16239" xr:uid="{00000000-0005-0000-0000-0000407E0000}"/>
    <cellStyle name="Normal 4 6 2 3 5 2" xfId="36191" xr:uid="{00000000-0005-0000-0000-0000417E0000}"/>
    <cellStyle name="Normal 4 6 2 3 6" xfId="24791" xr:uid="{00000000-0005-0000-0000-0000427E0000}"/>
    <cellStyle name="Normal 4 6 2 3 6 2" xfId="44741" xr:uid="{00000000-0005-0000-0000-0000437E0000}"/>
    <cellStyle name="Normal 4 6 2 3 7" xfId="13389" xr:uid="{00000000-0005-0000-0000-0000447E0000}"/>
    <cellStyle name="Normal 4 6 2 3 8" xfId="33341" xr:uid="{00000000-0005-0000-0000-0000457E0000}"/>
    <cellStyle name="Normal 4 6 2 4" xfId="3479" xr:uid="{00000000-0005-0000-0000-0000467E0000}"/>
    <cellStyle name="Normal 4 6 2 4 2" xfId="3480" xr:uid="{00000000-0005-0000-0000-0000477E0000}"/>
    <cellStyle name="Normal 4 6 2 4 2 2" xfId="7690" xr:uid="{00000000-0005-0000-0000-0000487E0000}"/>
    <cellStyle name="Normal 4 6 2 4 2 2 2" xfId="27644" xr:uid="{00000000-0005-0000-0000-0000497E0000}"/>
    <cellStyle name="Normal 4 6 2 4 2 2 2 2" xfId="47594" xr:uid="{00000000-0005-0000-0000-00004A7E0000}"/>
    <cellStyle name="Normal 4 6 2 4 2 2 3" xfId="19094" xr:uid="{00000000-0005-0000-0000-00004B7E0000}"/>
    <cellStyle name="Normal 4 6 2 4 2 2 4" xfId="39044" xr:uid="{00000000-0005-0000-0000-00004C7E0000}"/>
    <cellStyle name="Normal 4 6 2 4 2 3" xfId="10542" xr:uid="{00000000-0005-0000-0000-00004D7E0000}"/>
    <cellStyle name="Normal 4 6 2 4 2 3 2" xfId="30494" xr:uid="{00000000-0005-0000-0000-00004E7E0000}"/>
    <cellStyle name="Normal 4 6 2 4 2 3 2 2" xfId="50444" xr:uid="{00000000-0005-0000-0000-00004F7E0000}"/>
    <cellStyle name="Normal 4 6 2 4 2 3 3" xfId="21944" xr:uid="{00000000-0005-0000-0000-0000507E0000}"/>
    <cellStyle name="Normal 4 6 2 4 2 3 4" xfId="41894" xr:uid="{00000000-0005-0000-0000-0000517E0000}"/>
    <cellStyle name="Normal 4 6 2 4 2 4" xfId="16242" xr:uid="{00000000-0005-0000-0000-0000527E0000}"/>
    <cellStyle name="Normal 4 6 2 4 2 4 2" xfId="36194" xr:uid="{00000000-0005-0000-0000-0000537E0000}"/>
    <cellStyle name="Normal 4 6 2 4 2 5" xfId="24794" xr:uid="{00000000-0005-0000-0000-0000547E0000}"/>
    <cellStyle name="Normal 4 6 2 4 2 5 2" xfId="44744" xr:uid="{00000000-0005-0000-0000-0000557E0000}"/>
    <cellStyle name="Normal 4 6 2 4 2 6" xfId="13392" xr:uid="{00000000-0005-0000-0000-0000567E0000}"/>
    <cellStyle name="Normal 4 6 2 4 2 7" xfId="33344" xr:uid="{00000000-0005-0000-0000-0000577E0000}"/>
    <cellStyle name="Normal 4 6 2 4 3" xfId="7689" xr:uid="{00000000-0005-0000-0000-0000587E0000}"/>
    <cellStyle name="Normal 4 6 2 4 3 2" xfId="27643" xr:uid="{00000000-0005-0000-0000-0000597E0000}"/>
    <cellStyle name="Normal 4 6 2 4 3 2 2" xfId="47593" xr:uid="{00000000-0005-0000-0000-00005A7E0000}"/>
    <cellStyle name="Normal 4 6 2 4 3 3" xfId="19093" xr:uid="{00000000-0005-0000-0000-00005B7E0000}"/>
    <cellStyle name="Normal 4 6 2 4 3 4" xfId="39043" xr:uid="{00000000-0005-0000-0000-00005C7E0000}"/>
    <cellStyle name="Normal 4 6 2 4 4" xfId="10541" xr:uid="{00000000-0005-0000-0000-00005D7E0000}"/>
    <cellStyle name="Normal 4 6 2 4 4 2" xfId="30493" xr:uid="{00000000-0005-0000-0000-00005E7E0000}"/>
    <cellStyle name="Normal 4 6 2 4 4 2 2" xfId="50443" xr:uid="{00000000-0005-0000-0000-00005F7E0000}"/>
    <cellStyle name="Normal 4 6 2 4 4 3" xfId="21943" xr:uid="{00000000-0005-0000-0000-0000607E0000}"/>
    <cellStyle name="Normal 4 6 2 4 4 4" xfId="41893" xr:uid="{00000000-0005-0000-0000-0000617E0000}"/>
    <cellStyle name="Normal 4 6 2 4 5" xfId="16241" xr:uid="{00000000-0005-0000-0000-0000627E0000}"/>
    <cellStyle name="Normal 4 6 2 4 5 2" xfId="36193" xr:uid="{00000000-0005-0000-0000-0000637E0000}"/>
    <cellStyle name="Normal 4 6 2 4 6" xfId="24793" xr:uid="{00000000-0005-0000-0000-0000647E0000}"/>
    <cellStyle name="Normal 4 6 2 4 6 2" xfId="44743" xr:uid="{00000000-0005-0000-0000-0000657E0000}"/>
    <cellStyle name="Normal 4 6 2 4 7" xfId="13391" xr:uid="{00000000-0005-0000-0000-0000667E0000}"/>
    <cellStyle name="Normal 4 6 2 4 8" xfId="33343" xr:uid="{00000000-0005-0000-0000-0000677E0000}"/>
    <cellStyle name="Normal 4 6 2 5" xfId="3481" xr:uid="{00000000-0005-0000-0000-0000687E0000}"/>
    <cellStyle name="Normal 4 6 2 5 2" xfId="7691" xr:uid="{00000000-0005-0000-0000-0000697E0000}"/>
    <cellStyle name="Normal 4 6 2 5 2 2" xfId="27645" xr:uid="{00000000-0005-0000-0000-00006A7E0000}"/>
    <cellStyle name="Normal 4 6 2 5 2 2 2" xfId="47595" xr:uid="{00000000-0005-0000-0000-00006B7E0000}"/>
    <cellStyle name="Normal 4 6 2 5 2 3" xfId="19095" xr:uid="{00000000-0005-0000-0000-00006C7E0000}"/>
    <cellStyle name="Normal 4 6 2 5 2 4" xfId="39045" xr:uid="{00000000-0005-0000-0000-00006D7E0000}"/>
    <cellStyle name="Normal 4 6 2 5 3" xfId="10543" xr:uid="{00000000-0005-0000-0000-00006E7E0000}"/>
    <cellStyle name="Normal 4 6 2 5 3 2" xfId="30495" xr:uid="{00000000-0005-0000-0000-00006F7E0000}"/>
    <cellStyle name="Normal 4 6 2 5 3 2 2" xfId="50445" xr:uid="{00000000-0005-0000-0000-0000707E0000}"/>
    <cellStyle name="Normal 4 6 2 5 3 3" xfId="21945" xr:uid="{00000000-0005-0000-0000-0000717E0000}"/>
    <cellStyle name="Normal 4 6 2 5 3 4" xfId="41895" xr:uid="{00000000-0005-0000-0000-0000727E0000}"/>
    <cellStyle name="Normal 4 6 2 5 4" xfId="16243" xr:uid="{00000000-0005-0000-0000-0000737E0000}"/>
    <cellStyle name="Normal 4 6 2 5 4 2" xfId="36195" xr:uid="{00000000-0005-0000-0000-0000747E0000}"/>
    <cellStyle name="Normal 4 6 2 5 5" xfId="24795" xr:uid="{00000000-0005-0000-0000-0000757E0000}"/>
    <cellStyle name="Normal 4 6 2 5 5 2" xfId="44745" xr:uid="{00000000-0005-0000-0000-0000767E0000}"/>
    <cellStyle name="Normal 4 6 2 5 6" xfId="13393" xr:uid="{00000000-0005-0000-0000-0000777E0000}"/>
    <cellStyle name="Normal 4 6 2 5 7" xfId="33345" xr:uid="{00000000-0005-0000-0000-0000787E0000}"/>
    <cellStyle name="Normal 4 6 2 6" xfId="7680" xr:uid="{00000000-0005-0000-0000-0000797E0000}"/>
    <cellStyle name="Normal 4 6 2 6 2" xfId="27634" xr:uid="{00000000-0005-0000-0000-00007A7E0000}"/>
    <cellStyle name="Normal 4 6 2 6 2 2" xfId="47584" xr:uid="{00000000-0005-0000-0000-00007B7E0000}"/>
    <cellStyle name="Normal 4 6 2 6 3" xfId="19084" xr:uid="{00000000-0005-0000-0000-00007C7E0000}"/>
    <cellStyle name="Normal 4 6 2 6 4" xfId="39034" xr:uid="{00000000-0005-0000-0000-00007D7E0000}"/>
    <cellStyle name="Normal 4 6 2 7" xfId="10532" xr:uid="{00000000-0005-0000-0000-00007E7E0000}"/>
    <cellStyle name="Normal 4 6 2 7 2" xfId="30484" xr:uid="{00000000-0005-0000-0000-00007F7E0000}"/>
    <cellStyle name="Normal 4 6 2 7 2 2" xfId="50434" xr:uid="{00000000-0005-0000-0000-0000807E0000}"/>
    <cellStyle name="Normal 4 6 2 7 3" xfId="21934" xr:uid="{00000000-0005-0000-0000-0000817E0000}"/>
    <cellStyle name="Normal 4 6 2 7 4" xfId="41884" xr:uid="{00000000-0005-0000-0000-0000827E0000}"/>
    <cellStyle name="Normal 4 6 2 8" xfId="16232" xr:uid="{00000000-0005-0000-0000-0000837E0000}"/>
    <cellStyle name="Normal 4 6 2 8 2" xfId="36184" xr:uid="{00000000-0005-0000-0000-0000847E0000}"/>
    <cellStyle name="Normal 4 6 2 9" xfId="24784" xr:uid="{00000000-0005-0000-0000-0000857E0000}"/>
    <cellStyle name="Normal 4 6 2 9 2" xfId="44734" xr:uid="{00000000-0005-0000-0000-0000867E0000}"/>
    <cellStyle name="Normal 4 6 3" xfId="3482" xr:uid="{00000000-0005-0000-0000-0000877E0000}"/>
    <cellStyle name="Normal 4 6 3 10" xfId="13394" xr:uid="{00000000-0005-0000-0000-0000887E0000}"/>
    <cellStyle name="Normal 4 6 3 11" xfId="33346" xr:uid="{00000000-0005-0000-0000-0000897E0000}"/>
    <cellStyle name="Normal 4 6 3 2" xfId="3483" xr:uid="{00000000-0005-0000-0000-00008A7E0000}"/>
    <cellStyle name="Normal 4 6 3 2 10" xfId="33347" xr:uid="{00000000-0005-0000-0000-00008B7E0000}"/>
    <cellStyle name="Normal 4 6 3 2 2" xfId="3484" xr:uid="{00000000-0005-0000-0000-00008C7E0000}"/>
    <cellStyle name="Normal 4 6 3 2 2 2" xfId="3485" xr:uid="{00000000-0005-0000-0000-00008D7E0000}"/>
    <cellStyle name="Normal 4 6 3 2 2 2 2" xfId="7695" xr:uid="{00000000-0005-0000-0000-00008E7E0000}"/>
    <cellStyle name="Normal 4 6 3 2 2 2 2 2" xfId="27649" xr:uid="{00000000-0005-0000-0000-00008F7E0000}"/>
    <cellStyle name="Normal 4 6 3 2 2 2 2 2 2" xfId="47599" xr:uid="{00000000-0005-0000-0000-0000907E0000}"/>
    <cellStyle name="Normal 4 6 3 2 2 2 2 3" xfId="19099" xr:uid="{00000000-0005-0000-0000-0000917E0000}"/>
    <cellStyle name="Normal 4 6 3 2 2 2 2 4" xfId="39049" xr:uid="{00000000-0005-0000-0000-0000927E0000}"/>
    <cellStyle name="Normal 4 6 3 2 2 2 3" xfId="10547" xr:uid="{00000000-0005-0000-0000-0000937E0000}"/>
    <cellStyle name="Normal 4 6 3 2 2 2 3 2" xfId="30499" xr:uid="{00000000-0005-0000-0000-0000947E0000}"/>
    <cellStyle name="Normal 4 6 3 2 2 2 3 2 2" xfId="50449" xr:uid="{00000000-0005-0000-0000-0000957E0000}"/>
    <cellStyle name="Normal 4 6 3 2 2 2 3 3" xfId="21949" xr:uid="{00000000-0005-0000-0000-0000967E0000}"/>
    <cellStyle name="Normal 4 6 3 2 2 2 3 4" xfId="41899" xr:uid="{00000000-0005-0000-0000-0000977E0000}"/>
    <cellStyle name="Normal 4 6 3 2 2 2 4" xfId="16247" xr:uid="{00000000-0005-0000-0000-0000987E0000}"/>
    <cellStyle name="Normal 4 6 3 2 2 2 4 2" xfId="36199" xr:uid="{00000000-0005-0000-0000-0000997E0000}"/>
    <cellStyle name="Normal 4 6 3 2 2 2 5" xfId="24799" xr:uid="{00000000-0005-0000-0000-00009A7E0000}"/>
    <cellStyle name="Normal 4 6 3 2 2 2 5 2" xfId="44749" xr:uid="{00000000-0005-0000-0000-00009B7E0000}"/>
    <cellStyle name="Normal 4 6 3 2 2 2 6" xfId="13397" xr:uid="{00000000-0005-0000-0000-00009C7E0000}"/>
    <cellStyle name="Normal 4 6 3 2 2 2 7" xfId="33349" xr:uid="{00000000-0005-0000-0000-00009D7E0000}"/>
    <cellStyle name="Normal 4 6 3 2 2 3" xfId="7694" xr:uid="{00000000-0005-0000-0000-00009E7E0000}"/>
    <cellStyle name="Normal 4 6 3 2 2 3 2" xfId="27648" xr:uid="{00000000-0005-0000-0000-00009F7E0000}"/>
    <cellStyle name="Normal 4 6 3 2 2 3 2 2" xfId="47598" xr:uid="{00000000-0005-0000-0000-0000A07E0000}"/>
    <cellStyle name="Normal 4 6 3 2 2 3 3" xfId="19098" xr:uid="{00000000-0005-0000-0000-0000A17E0000}"/>
    <cellStyle name="Normal 4 6 3 2 2 3 4" xfId="39048" xr:uid="{00000000-0005-0000-0000-0000A27E0000}"/>
    <cellStyle name="Normal 4 6 3 2 2 4" xfId="10546" xr:uid="{00000000-0005-0000-0000-0000A37E0000}"/>
    <cellStyle name="Normal 4 6 3 2 2 4 2" xfId="30498" xr:uid="{00000000-0005-0000-0000-0000A47E0000}"/>
    <cellStyle name="Normal 4 6 3 2 2 4 2 2" xfId="50448" xr:uid="{00000000-0005-0000-0000-0000A57E0000}"/>
    <cellStyle name="Normal 4 6 3 2 2 4 3" xfId="21948" xr:uid="{00000000-0005-0000-0000-0000A67E0000}"/>
    <cellStyle name="Normal 4 6 3 2 2 4 4" xfId="41898" xr:uid="{00000000-0005-0000-0000-0000A77E0000}"/>
    <cellStyle name="Normal 4 6 3 2 2 5" xfId="16246" xr:uid="{00000000-0005-0000-0000-0000A87E0000}"/>
    <cellStyle name="Normal 4 6 3 2 2 5 2" xfId="36198" xr:uid="{00000000-0005-0000-0000-0000A97E0000}"/>
    <cellStyle name="Normal 4 6 3 2 2 6" xfId="24798" xr:uid="{00000000-0005-0000-0000-0000AA7E0000}"/>
    <cellStyle name="Normal 4 6 3 2 2 6 2" xfId="44748" xr:uid="{00000000-0005-0000-0000-0000AB7E0000}"/>
    <cellStyle name="Normal 4 6 3 2 2 7" xfId="13396" xr:uid="{00000000-0005-0000-0000-0000AC7E0000}"/>
    <cellStyle name="Normal 4 6 3 2 2 8" xfId="33348" xr:uid="{00000000-0005-0000-0000-0000AD7E0000}"/>
    <cellStyle name="Normal 4 6 3 2 3" xfId="3486" xr:uid="{00000000-0005-0000-0000-0000AE7E0000}"/>
    <cellStyle name="Normal 4 6 3 2 3 2" xfId="3487" xr:uid="{00000000-0005-0000-0000-0000AF7E0000}"/>
    <cellStyle name="Normal 4 6 3 2 3 2 2" xfId="7697" xr:uid="{00000000-0005-0000-0000-0000B07E0000}"/>
    <cellStyle name="Normal 4 6 3 2 3 2 2 2" xfId="27651" xr:uid="{00000000-0005-0000-0000-0000B17E0000}"/>
    <cellStyle name="Normal 4 6 3 2 3 2 2 2 2" xfId="47601" xr:uid="{00000000-0005-0000-0000-0000B27E0000}"/>
    <cellStyle name="Normal 4 6 3 2 3 2 2 3" xfId="19101" xr:uid="{00000000-0005-0000-0000-0000B37E0000}"/>
    <cellStyle name="Normal 4 6 3 2 3 2 2 4" xfId="39051" xr:uid="{00000000-0005-0000-0000-0000B47E0000}"/>
    <cellStyle name="Normal 4 6 3 2 3 2 3" xfId="10549" xr:uid="{00000000-0005-0000-0000-0000B57E0000}"/>
    <cellStyle name="Normal 4 6 3 2 3 2 3 2" xfId="30501" xr:uid="{00000000-0005-0000-0000-0000B67E0000}"/>
    <cellStyle name="Normal 4 6 3 2 3 2 3 2 2" xfId="50451" xr:uid="{00000000-0005-0000-0000-0000B77E0000}"/>
    <cellStyle name="Normal 4 6 3 2 3 2 3 3" xfId="21951" xr:uid="{00000000-0005-0000-0000-0000B87E0000}"/>
    <cellStyle name="Normal 4 6 3 2 3 2 3 4" xfId="41901" xr:uid="{00000000-0005-0000-0000-0000B97E0000}"/>
    <cellStyle name="Normal 4 6 3 2 3 2 4" xfId="16249" xr:uid="{00000000-0005-0000-0000-0000BA7E0000}"/>
    <cellStyle name="Normal 4 6 3 2 3 2 4 2" xfId="36201" xr:uid="{00000000-0005-0000-0000-0000BB7E0000}"/>
    <cellStyle name="Normal 4 6 3 2 3 2 5" xfId="24801" xr:uid="{00000000-0005-0000-0000-0000BC7E0000}"/>
    <cellStyle name="Normal 4 6 3 2 3 2 5 2" xfId="44751" xr:uid="{00000000-0005-0000-0000-0000BD7E0000}"/>
    <cellStyle name="Normal 4 6 3 2 3 2 6" xfId="13399" xr:uid="{00000000-0005-0000-0000-0000BE7E0000}"/>
    <cellStyle name="Normal 4 6 3 2 3 2 7" xfId="33351" xr:uid="{00000000-0005-0000-0000-0000BF7E0000}"/>
    <cellStyle name="Normal 4 6 3 2 3 3" xfId="7696" xr:uid="{00000000-0005-0000-0000-0000C07E0000}"/>
    <cellStyle name="Normal 4 6 3 2 3 3 2" xfId="27650" xr:uid="{00000000-0005-0000-0000-0000C17E0000}"/>
    <cellStyle name="Normal 4 6 3 2 3 3 2 2" xfId="47600" xr:uid="{00000000-0005-0000-0000-0000C27E0000}"/>
    <cellStyle name="Normal 4 6 3 2 3 3 3" xfId="19100" xr:uid="{00000000-0005-0000-0000-0000C37E0000}"/>
    <cellStyle name="Normal 4 6 3 2 3 3 4" xfId="39050" xr:uid="{00000000-0005-0000-0000-0000C47E0000}"/>
    <cellStyle name="Normal 4 6 3 2 3 4" xfId="10548" xr:uid="{00000000-0005-0000-0000-0000C57E0000}"/>
    <cellStyle name="Normal 4 6 3 2 3 4 2" xfId="30500" xr:uid="{00000000-0005-0000-0000-0000C67E0000}"/>
    <cellStyle name="Normal 4 6 3 2 3 4 2 2" xfId="50450" xr:uid="{00000000-0005-0000-0000-0000C77E0000}"/>
    <cellStyle name="Normal 4 6 3 2 3 4 3" xfId="21950" xr:uid="{00000000-0005-0000-0000-0000C87E0000}"/>
    <cellStyle name="Normal 4 6 3 2 3 4 4" xfId="41900" xr:uid="{00000000-0005-0000-0000-0000C97E0000}"/>
    <cellStyle name="Normal 4 6 3 2 3 5" xfId="16248" xr:uid="{00000000-0005-0000-0000-0000CA7E0000}"/>
    <cellStyle name="Normal 4 6 3 2 3 5 2" xfId="36200" xr:uid="{00000000-0005-0000-0000-0000CB7E0000}"/>
    <cellStyle name="Normal 4 6 3 2 3 6" xfId="24800" xr:uid="{00000000-0005-0000-0000-0000CC7E0000}"/>
    <cellStyle name="Normal 4 6 3 2 3 6 2" xfId="44750" xr:uid="{00000000-0005-0000-0000-0000CD7E0000}"/>
    <cellStyle name="Normal 4 6 3 2 3 7" xfId="13398" xr:uid="{00000000-0005-0000-0000-0000CE7E0000}"/>
    <cellStyle name="Normal 4 6 3 2 3 8" xfId="33350" xr:uid="{00000000-0005-0000-0000-0000CF7E0000}"/>
    <cellStyle name="Normal 4 6 3 2 4" xfId="3488" xr:uid="{00000000-0005-0000-0000-0000D07E0000}"/>
    <cellStyle name="Normal 4 6 3 2 4 2" xfId="7698" xr:uid="{00000000-0005-0000-0000-0000D17E0000}"/>
    <cellStyle name="Normal 4 6 3 2 4 2 2" xfId="27652" xr:uid="{00000000-0005-0000-0000-0000D27E0000}"/>
    <cellStyle name="Normal 4 6 3 2 4 2 2 2" xfId="47602" xr:uid="{00000000-0005-0000-0000-0000D37E0000}"/>
    <cellStyle name="Normal 4 6 3 2 4 2 3" xfId="19102" xr:uid="{00000000-0005-0000-0000-0000D47E0000}"/>
    <cellStyle name="Normal 4 6 3 2 4 2 4" xfId="39052" xr:uid="{00000000-0005-0000-0000-0000D57E0000}"/>
    <cellStyle name="Normal 4 6 3 2 4 3" xfId="10550" xr:uid="{00000000-0005-0000-0000-0000D67E0000}"/>
    <cellStyle name="Normal 4 6 3 2 4 3 2" xfId="30502" xr:uid="{00000000-0005-0000-0000-0000D77E0000}"/>
    <cellStyle name="Normal 4 6 3 2 4 3 2 2" xfId="50452" xr:uid="{00000000-0005-0000-0000-0000D87E0000}"/>
    <cellStyle name="Normal 4 6 3 2 4 3 3" xfId="21952" xr:uid="{00000000-0005-0000-0000-0000D97E0000}"/>
    <cellStyle name="Normal 4 6 3 2 4 3 4" xfId="41902" xr:uid="{00000000-0005-0000-0000-0000DA7E0000}"/>
    <cellStyle name="Normal 4 6 3 2 4 4" xfId="16250" xr:uid="{00000000-0005-0000-0000-0000DB7E0000}"/>
    <cellStyle name="Normal 4 6 3 2 4 4 2" xfId="36202" xr:uid="{00000000-0005-0000-0000-0000DC7E0000}"/>
    <cellStyle name="Normal 4 6 3 2 4 5" xfId="24802" xr:uid="{00000000-0005-0000-0000-0000DD7E0000}"/>
    <cellStyle name="Normal 4 6 3 2 4 5 2" xfId="44752" xr:uid="{00000000-0005-0000-0000-0000DE7E0000}"/>
    <cellStyle name="Normal 4 6 3 2 4 6" xfId="13400" xr:uid="{00000000-0005-0000-0000-0000DF7E0000}"/>
    <cellStyle name="Normal 4 6 3 2 4 7" xfId="33352" xr:uid="{00000000-0005-0000-0000-0000E07E0000}"/>
    <cellStyle name="Normal 4 6 3 2 5" xfId="7693" xr:uid="{00000000-0005-0000-0000-0000E17E0000}"/>
    <cellStyle name="Normal 4 6 3 2 5 2" xfId="27647" xr:uid="{00000000-0005-0000-0000-0000E27E0000}"/>
    <cellStyle name="Normal 4 6 3 2 5 2 2" xfId="47597" xr:uid="{00000000-0005-0000-0000-0000E37E0000}"/>
    <cellStyle name="Normal 4 6 3 2 5 3" xfId="19097" xr:uid="{00000000-0005-0000-0000-0000E47E0000}"/>
    <cellStyle name="Normal 4 6 3 2 5 4" xfId="39047" xr:uid="{00000000-0005-0000-0000-0000E57E0000}"/>
    <cellStyle name="Normal 4 6 3 2 6" xfId="10545" xr:uid="{00000000-0005-0000-0000-0000E67E0000}"/>
    <cellStyle name="Normal 4 6 3 2 6 2" xfId="30497" xr:uid="{00000000-0005-0000-0000-0000E77E0000}"/>
    <cellStyle name="Normal 4 6 3 2 6 2 2" xfId="50447" xr:uid="{00000000-0005-0000-0000-0000E87E0000}"/>
    <cellStyle name="Normal 4 6 3 2 6 3" xfId="21947" xr:uid="{00000000-0005-0000-0000-0000E97E0000}"/>
    <cellStyle name="Normal 4 6 3 2 6 4" xfId="41897" xr:uid="{00000000-0005-0000-0000-0000EA7E0000}"/>
    <cellStyle name="Normal 4 6 3 2 7" xfId="16245" xr:uid="{00000000-0005-0000-0000-0000EB7E0000}"/>
    <cellStyle name="Normal 4 6 3 2 7 2" xfId="36197" xr:uid="{00000000-0005-0000-0000-0000EC7E0000}"/>
    <cellStyle name="Normal 4 6 3 2 8" xfId="24797" xr:uid="{00000000-0005-0000-0000-0000ED7E0000}"/>
    <cellStyle name="Normal 4 6 3 2 8 2" xfId="44747" xr:uid="{00000000-0005-0000-0000-0000EE7E0000}"/>
    <cellStyle name="Normal 4 6 3 2 9" xfId="13395" xr:uid="{00000000-0005-0000-0000-0000EF7E0000}"/>
    <cellStyle name="Normal 4 6 3 3" xfId="3489" xr:uid="{00000000-0005-0000-0000-0000F07E0000}"/>
    <cellStyle name="Normal 4 6 3 3 2" xfId="3490" xr:uid="{00000000-0005-0000-0000-0000F17E0000}"/>
    <cellStyle name="Normal 4 6 3 3 2 2" xfId="7700" xr:uid="{00000000-0005-0000-0000-0000F27E0000}"/>
    <cellStyle name="Normal 4 6 3 3 2 2 2" xfId="27654" xr:uid="{00000000-0005-0000-0000-0000F37E0000}"/>
    <cellStyle name="Normal 4 6 3 3 2 2 2 2" xfId="47604" xr:uid="{00000000-0005-0000-0000-0000F47E0000}"/>
    <cellStyle name="Normal 4 6 3 3 2 2 3" xfId="19104" xr:uid="{00000000-0005-0000-0000-0000F57E0000}"/>
    <cellStyle name="Normal 4 6 3 3 2 2 4" xfId="39054" xr:uid="{00000000-0005-0000-0000-0000F67E0000}"/>
    <cellStyle name="Normal 4 6 3 3 2 3" xfId="10552" xr:uid="{00000000-0005-0000-0000-0000F77E0000}"/>
    <cellStyle name="Normal 4 6 3 3 2 3 2" xfId="30504" xr:uid="{00000000-0005-0000-0000-0000F87E0000}"/>
    <cellStyle name="Normal 4 6 3 3 2 3 2 2" xfId="50454" xr:uid="{00000000-0005-0000-0000-0000F97E0000}"/>
    <cellStyle name="Normal 4 6 3 3 2 3 3" xfId="21954" xr:uid="{00000000-0005-0000-0000-0000FA7E0000}"/>
    <cellStyle name="Normal 4 6 3 3 2 3 4" xfId="41904" xr:uid="{00000000-0005-0000-0000-0000FB7E0000}"/>
    <cellStyle name="Normal 4 6 3 3 2 4" xfId="16252" xr:uid="{00000000-0005-0000-0000-0000FC7E0000}"/>
    <cellStyle name="Normal 4 6 3 3 2 4 2" xfId="36204" xr:uid="{00000000-0005-0000-0000-0000FD7E0000}"/>
    <cellStyle name="Normal 4 6 3 3 2 5" xfId="24804" xr:uid="{00000000-0005-0000-0000-0000FE7E0000}"/>
    <cellStyle name="Normal 4 6 3 3 2 5 2" xfId="44754" xr:uid="{00000000-0005-0000-0000-0000FF7E0000}"/>
    <cellStyle name="Normal 4 6 3 3 2 6" xfId="13402" xr:uid="{00000000-0005-0000-0000-0000007F0000}"/>
    <cellStyle name="Normal 4 6 3 3 2 7" xfId="33354" xr:uid="{00000000-0005-0000-0000-0000017F0000}"/>
    <cellStyle name="Normal 4 6 3 3 3" xfId="7699" xr:uid="{00000000-0005-0000-0000-0000027F0000}"/>
    <cellStyle name="Normal 4 6 3 3 3 2" xfId="27653" xr:uid="{00000000-0005-0000-0000-0000037F0000}"/>
    <cellStyle name="Normal 4 6 3 3 3 2 2" xfId="47603" xr:uid="{00000000-0005-0000-0000-0000047F0000}"/>
    <cellStyle name="Normal 4 6 3 3 3 3" xfId="19103" xr:uid="{00000000-0005-0000-0000-0000057F0000}"/>
    <cellStyle name="Normal 4 6 3 3 3 4" xfId="39053" xr:uid="{00000000-0005-0000-0000-0000067F0000}"/>
    <cellStyle name="Normal 4 6 3 3 4" xfId="10551" xr:uid="{00000000-0005-0000-0000-0000077F0000}"/>
    <cellStyle name="Normal 4 6 3 3 4 2" xfId="30503" xr:uid="{00000000-0005-0000-0000-0000087F0000}"/>
    <cellStyle name="Normal 4 6 3 3 4 2 2" xfId="50453" xr:uid="{00000000-0005-0000-0000-0000097F0000}"/>
    <cellStyle name="Normal 4 6 3 3 4 3" xfId="21953" xr:uid="{00000000-0005-0000-0000-00000A7F0000}"/>
    <cellStyle name="Normal 4 6 3 3 4 4" xfId="41903" xr:uid="{00000000-0005-0000-0000-00000B7F0000}"/>
    <cellStyle name="Normal 4 6 3 3 5" xfId="16251" xr:uid="{00000000-0005-0000-0000-00000C7F0000}"/>
    <cellStyle name="Normal 4 6 3 3 5 2" xfId="36203" xr:uid="{00000000-0005-0000-0000-00000D7F0000}"/>
    <cellStyle name="Normal 4 6 3 3 6" xfId="24803" xr:uid="{00000000-0005-0000-0000-00000E7F0000}"/>
    <cellStyle name="Normal 4 6 3 3 6 2" xfId="44753" xr:uid="{00000000-0005-0000-0000-00000F7F0000}"/>
    <cellStyle name="Normal 4 6 3 3 7" xfId="13401" xr:uid="{00000000-0005-0000-0000-0000107F0000}"/>
    <cellStyle name="Normal 4 6 3 3 8" xfId="33353" xr:uid="{00000000-0005-0000-0000-0000117F0000}"/>
    <cellStyle name="Normal 4 6 3 4" xfId="3491" xr:uid="{00000000-0005-0000-0000-0000127F0000}"/>
    <cellStyle name="Normal 4 6 3 4 2" xfId="3492" xr:uid="{00000000-0005-0000-0000-0000137F0000}"/>
    <cellStyle name="Normal 4 6 3 4 2 2" xfId="7702" xr:uid="{00000000-0005-0000-0000-0000147F0000}"/>
    <cellStyle name="Normal 4 6 3 4 2 2 2" xfId="27656" xr:uid="{00000000-0005-0000-0000-0000157F0000}"/>
    <cellStyle name="Normal 4 6 3 4 2 2 2 2" xfId="47606" xr:uid="{00000000-0005-0000-0000-0000167F0000}"/>
    <cellStyle name="Normal 4 6 3 4 2 2 3" xfId="19106" xr:uid="{00000000-0005-0000-0000-0000177F0000}"/>
    <cellStyle name="Normal 4 6 3 4 2 2 4" xfId="39056" xr:uid="{00000000-0005-0000-0000-0000187F0000}"/>
    <cellStyle name="Normal 4 6 3 4 2 3" xfId="10554" xr:uid="{00000000-0005-0000-0000-0000197F0000}"/>
    <cellStyle name="Normal 4 6 3 4 2 3 2" xfId="30506" xr:uid="{00000000-0005-0000-0000-00001A7F0000}"/>
    <cellStyle name="Normal 4 6 3 4 2 3 2 2" xfId="50456" xr:uid="{00000000-0005-0000-0000-00001B7F0000}"/>
    <cellStyle name="Normal 4 6 3 4 2 3 3" xfId="21956" xr:uid="{00000000-0005-0000-0000-00001C7F0000}"/>
    <cellStyle name="Normal 4 6 3 4 2 3 4" xfId="41906" xr:uid="{00000000-0005-0000-0000-00001D7F0000}"/>
    <cellStyle name="Normal 4 6 3 4 2 4" xfId="16254" xr:uid="{00000000-0005-0000-0000-00001E7F0000}"/>
    <cellStyle name="Normal 4 6 3 4 2 4 2" xfId="36206" xr:uid="{00000000-0005-0000-0000-00001F7F0000}"/>
    <cellStyle name="Normal 4 6 3 4 2 5" xfId="24806" xr:uid="{00000000-0005-0000-0000-0000207F0000}"/>
    <cellStyle name="Normal 4 6 3 4 2 5 2" xfId="44756" xr:uid="{00000000-0005-0000-0000-0000217F0000}"/>
    <cellStyle name="Normal 4 6 3 4 2 6" xfId="13404" xr:uid="{00000000-0005-0000-0000-0000227F0000}"/>
    <cellStyle name="Normal 4 6 3 4 2 7" xfId="33356" xr:uid="{00000000-0005-0000-0000-0000237F0000}"/>
    <cellStyle name="Normal 4 6 3 4 3" xfId="7701" xr:uid="{00000000-0005-0000-0000-0000247F0000}"/>
    <cellStyle name="Normal 4 6 3 4 3 2" xfId="27655" xr:uid="{00000000-0005-0000-0000-0000257F0000}"/>
    <cellStyle name="Normal 4 6 3 4 3 2 2" xfId="47605" xr:uid="{00000000-0005-0000-0000-0000267F0000}"/>
    <cellStyle name="Normal 4 6 3 4 3 3" xfId="19105" xr:uid="{00000000-0005-0000-0000-0000277F0000}"/>
    <cellStyle name="Normal 4 6 3 4 3 4" xfId="39055" xr:uid="{00000000-0005-0000-0000-0000287F0000}"/>
    <cellStyle name="Normal 4 6 3 4 4" xfId="10553" xr:uid="{00000000-0005-0000-0000-0000297F0000}"/>
    <cellStyle name="Normal 4 6 3 4 4 2" xfId="30505" xr:uid="{00000000-0005-0000-0000-00002A7F0000}"/>
    <cellStyle name="Normal 4 6 3 4 4 2 2" xfId="50455" xr:uid="{00000000-0005-0000-0000-00002B7F0000}"/>
    <cellStyle name="Normal 4 6 3 4 4 3" xfId="21955" xr:uid="{00000000-0005-0000-0000-00002C7F0000}"/>
    <cellStyle name="Normal 4 6 3 4 4 4" xfId="41905" xr:uid="{00000000-0005-0000-0000-00002D7F0000}"/>
    <cellStyle name="Normal 4 6 3 4 5" xfId="16253" xr:uid="{00000000-0005-0000-0000-00002E7F0000}"/>
    <cellStyle name="Normal 4 6 3 4 5 2" xfId="36205" xr:uid="{00000000-0005-0000-0000-00002F7F0000}"/>
    <cellStyle name="Normal 4 6 3 4 6" xfId="24805" xr:uid="{00000000-0005-0000-0000-0000307F0000}"/>
    <cellStyle name="Normal 4 6 3 4 6 2" xfId="44755" xr:uid="{00000000-0005-0000-0000-0000317F0000}"/>
    <cellStyle name="Normal 4 6 3 4 7" xfId="13403" xr:uid="{00000000-0005-0000-0000-0000327F0000}"/>
    <cellStyle name="Normal 4 6 3 4 8" xfId="33355" xr:uid="{00000000-0005-0000-0000-0000337F0000}"/>
    <cellStyle name="Normal 4 6 3 5" xfId="3493" xr:uid="{00000000-0005-0000-0000-0000347F0000}"/>
    <cellStyle name="Normal 4 6 3 5 2" xfId="7703" xr:uid="{00000000-0005-0000-0000-0000357F0000}"/>
    <cellStyle name="Normal 4 6 3 5 2 2" xfId="27657" xr:uid="{00000000-0005-0000-0000-0000367F0000}"/>
    <cellStyle name="Normal 4 6 3 5 2 2 2" xfId="47607" xr:uid="{00000000-0005-0000-0000-0000377F0000}"/>
    <cellStyle name="Normal 4 6 3 5 2 3" xfId="19107" xr:uid="{00000000-0005-0000-0000-0000387F0000}"/>
    <cellStyle name="Normal 4 6 3 5 2 4" xfId="39057" xr:uid="{00000000-0005-0000-0000-0000397F0000}"/>
    <cellStyle name="Normal 4 6 3 5 3" xfId="10555" xr:uid="{00000000-0005-0000-0000-00003A7F0000}"/>
    <cellStyle name="Normal 4 6 3 5 3 2" xfId="30507" xr:uid="{00000000-0005-0000-0000-00003B7F0000}"/>
    <cellStyle name="Normal 4 6 3 5 3 2 2" xfId="50457" xr:uid="{00000000-0005-0000-0000-00003C7F0000}"/>
    <cellStyle name="Normal 4 6 3 5 3 3" xfId="21957" xr:uid="{00000000-0005-0000-0000-00003D7F0000}"/>
    <cellStyle name="Normal 4 6 3 5 3 4" xfId="41907" xr:uid="{00000000-0005-0000-0000-00003E7F0000}"/>
    <cellStyle name="Normal 4 6 3 5 4" xfId="16255" xr:uid="{00000000-0005-0000-0000-00003F7F0000}"/>
    <cellStyle name="Normal 4 6 3 5 4 2" xfId="36207" xr:uid="{00000000-0005-0000-0000-0000407F0000}"/>
    <cellStyle name="Normal 4 6 3 5 5" xfId="24807" xr:uid="{00000000-0005-0000-0000-0000417F0000}"/>
    <cellStyle name="Normal 4 6 3 5 5 2" xfId="44757" xr:uid="{00000000-0005-0000-0000-0000427F0000}"/>
    <cellStyle name="Normal 4 6 3 5 6" xfId="13405" xr:uid="{00000000-0005-0000-0000-0000437F0000}"/>
    <cellStyle name="Normal 4 6 3 5 7" xfId="33357" xr:uid="{00000000-0005-0000-0000-0000447F0000}"/>
    <cellStyle name="Normal 4 6 3 6" xfId="7692" xr:uid="{00000000-0005-0000-0000-0000457F0000}"/>
    <cellStyle name="Normal 4 6 3 6 2" xfId="27646" xr:uid="{00000000-0005-0000-0000-0000467F0000}"/>
    <cellStyle name="Normal 4 6 3 6 2 2" xfId="47596" xr:uid="{00000000-0005-0000-0000-0000477F0000}"/>
    <cellStyle name="Normal 4 6 3 6 3" xfId="19096" xr:uid="{00000000-0005-0000-0000-0000487F0000}"/>
    <cellStyle name="Normal 4 6 3 6 4" xfId="39046" xr:uid="{00000000-0005-0000-0000-0000497F0000}"/>
    <cellStyle name="Normal 4 6 3 7" xfId="10544" xr:uid="{00000000-0005-0000-0000-00004A7F0000}"/>
    <cellStyle name="Normal 4 6 3 7 2" xfId="30496" xr:uid="{00000000-0005-0000-0000-00004B7F0000}"/>
    <cellStyle name="Normal 4 6 3 7 2 2" xfId="50446" xr:uid="{00000000-0005-0000-0000-00004C7F0000}"/>
    <cellStyle name="Normal 4 6 3 7 3" xfId="21946" xr:uid="{00000000-0005-0000-0000-00004D7F0000}"/>
    <cellStyle name="Normal 4 6 3 7 4" xfId="41896" xr:uid="{00000000-0005-0000-0000-00004E7F0000}"/>
    <cellStyle name="Normal 4 6 3 8" xfId="16244" xr:uid="{00000000-0005-0000-0000-00004F7F0000}"/>
    <cellStyle name="Normal 4 6 3 8 2" xfId="36196" xr:uid="{00000000-0005-0000-0000-0000507F0000}"/>
    <cellStyle name="Normal 4 6 3 9" xfId="24796" xr:uid="{00000000-0005-0000-0000-0000517F0000}"/>
    <cellStyle name="Normal 4 6 3 9 2" xfId="44746" xr:uid="{00000000-0005-0000-0000-0000527F0000}"/>
    <cellStyle name="Normal 4 6 4" xfId="3494" xr:uid="{00000000-0005-0000-0000-0000537F0000}"/>
    <cellStyle name="Normal 4 6 4 10" xfId="13406" xr:uid="{00000000-0005-0000-0000-0000547F0000}"/>
    <cellStyle name="Normal 4 6 4 11" xfId="33358" xr:uid="{00000000-0005-0000-0000-0000557F0000}"/>
    <cellStyle name="Normal 4 6 4 2" xfId="3495" xr:uid="{00000000-0005-0000-0000-0000567F0000}"/>
    <cellStyle name="Normal 4 6 4 2 10" xfId="33359" xr:uid="{00000000-0005-0000-0000-0000577F0000}"/>
    <cellStyle name="Normal 4 6 4 2 2" xfId="3496" xr:uid="{00000000-0005-0000-0000-0000587F0000}"/>
    <cellStyle name="Normal 4 6 4 2 2 2" xfId="3497" xr:uid="{00000000-0005-0000-0000-0000597F0000}"/>
    <cellStyle name="Normal 4 6 4 2 2 2 2" xfId="7707" xr:uid="{00000000-0005-0000-0000-00005A7F0000}"/>
    <cellStyle name="Normal 4 6 4 2 2 2 2 2" xfId="27661" xr:uid="{00000000-0005-0000-0000-00005B7F0000}"/>
    <cellStyle name="Normal 4 6 4 2 2 2 2 2 2" xfId="47611" xr:uid="{00000000-0005-0000-0000-00005C7F0000}"/>
    <cellStyle name="Normal 4 6 4 2 2 2 2 3" xfId="19111" xr:uid="{00000000-0005-0000-0000-00005D7F0000}"/>
    <cellStyle name="Normal 4 6 4 2 2 2 2 4" xfId="39061" xr:uid="{00000000-0005-0000-0000-00005E7F0000}"/>
    <cellStyle name="Normal 4 6 4 2 2 2 3" xfId="10559" xr:uid="{00000000-0005-0000-0000-00005F7F0000}"/>
    <cellStyle name="Normal 4 6 4 2 2 2 3 2" xfId="30511" xr:uid="{00000000-0005-0000-0000-0000607F0000}"/>
    <cellStyle name="Normal 4 6 4 2 2 2 3 2 2" xfId="50461" xr:uid="{00000000-0005-0000-0000-0000617F0000}"/>
    <cellStyle name="Normal 4 6 4 2 2 2 3 3" xfId="21961" xr:uid="{00000000-0005-0000-0000-0000627F0000}"/>
    <cellStyle name="Normal 4 6 4 2 2 2 3 4" xfId="41911" xr:uid="{00000000-0005-0000-0000-0000637F0000}"/>
    <cellStyle name="Normal 4 6 4 2 2 2 4" xfId="16259" xr:uid="{00000000-0005-0000-0000-0000647F0000}"/>
    <cellStyle name="Normal 4 6 4 2 2 2 4 2" xfId="36211" xr:uid="{00000000-0005-0000-0000-0000657F0000}"/>
    <cellStyle name="Normal 4 6 4 2 2 2 5" xfId="24811" xr:uid="{00000000-0005-0000-0000-0000667F0000}"/>
    <cellStyle name="Normal 4 6 4 2 2 2 5 2" xfId="44761" xr:uid="{00000000-0005-0000-0000-0000677F0000}"/>
    <cellStyle name="Normal 4 6 4 2 2 2 6" xfId="13409" xr:uid="{00000000-0005-0000-0000-0000687F0000}"/>
    <cellStyle name="Normal 4 6 4 2 2 2 7" xfId="33361" xr:uid="{00000000-0005-0000-0000-0000697F0000}"/>
    <cellStyle name="Normal 4 6 4 2 2 3" xfId="7706" xr:uid="{00000000-0005-0000-0000-00006A7F0000}"/>
    <cellStyle name="Normal 4 6 4 2 2 3 2" xfId="27660" xr:uid="{00000000-0005-0000-0000-00006B7F0000}"/>
    <cellStyle name="Normal 4 6 4 2 2 3 2 2" xfId="47610" xr:uid="{00000000-0005-0000-0000-00006C7F0000}"/>
    <cellStyle name="Normal 4 6 4 2 2 3 3" xfId="19110" xr:uid="{00000000-0005-0000-0000-00006D7F0000}"/>
    <cellStyle name="Normal 4 6 4 2 2 3 4" xfId="39060" xr:uid="{00000000-0005-0000-0000-00006E7F0000}"/>
    <cellStyle name="Normal 4 6 4 2 2 4" xfId="10558" xr:uid="{00000000-0005-0000-0000-00006F7F0000}"/>
    <cellStyle name="Normal 4 6 4 2 2 4 2" xfId="30510" xr:uid="{00000000-0005-0000-0000-0000707F0000}"/>
    <cellStyle name="Normal 4 6 4 2 2 4 2 2" xfId="50460" xr:uid="{00000000-0005-0000-0000-0000717F0000}"/>
    <cellStyle name="Normal 4 6 4 2 2 4 3" xfId="21960" xr:uid="{00000000-0005-0000-0000-0000727F0000}"/>
    <cellStyle name="Normal 4 6 4 2 2 4 4" xfId="41910" xr:uid="{00000000-0005-0000-0000-0000737F0000}"/>
    <cellStyle name="Normal 4 6 4 2 2 5" xfId="16258" xr:uid="{00000000-0005-0000-0000-0000747F0000}"/>
    <cellStyle name="Normal 4 6 4 2 2 5 2" xfId="36210" xr:uid="{00000000-0005-0000-0000-0000757F0000}"/>
    <cellStyle name="Normal 4 6 4 2 2 6" xfId="24810" xr:uid="{00000000-0005-0000-0000-0000767F0000}"/>
    <cellStyle name="Normal 4 6 4 2 2 6 2" xfId="44760" xr:uid="{00000000-0005-0000-0000-0000777F0000}"/>
    <cellStyle name="Normal 4 6 4 2 2 7" xfId="13408" xr:uid="{00000000-0005-0000-0000-0000787F0000}"/>
    <cellStyle name="Normal 4 6 4 2 2 8" xfId="33360" xr:uid="{00000000-0005-0000-0000-0000797F0000}"/>
    <cellStyle name="Normal 4 6 4 2 3" xfId="3498" xr:uid="{00000000-0005-0000-0000-00007A7F0000}"/>
    <cellStyle name="Normal 4 6 4 2 3 2" xfId="3499" xr:uid="{00000000-0005-0000-0000-00007B7F0000}"/>
    <cellStyle name="Normal 4 6 4 2 3 2 2" xfId="7709" xr:uid="{00000000-0005-0000-0000-00007C7F0000}"/>
    <cellStyle name="Normal 4 6 4 2 3 2 2 2" xfId="27663" xr:uid="{00000000-0005-0000-0000-00007D7F0000}"/>
    <cellStyle name="Normal 4 6 4 2 3 2 2 2 2" xfId="47613" xr:uid="{00000000-0005-0000-0000-00007E7F0000}"/>
    <cellStyle name="Normal 4 6 4 2 3 2 2 3" xfId="19113" xr:uid="{00000000-0005-0000-0000-00007F7F0000}"/>
    <cellStyle name="Normal 4 6 4 2 3 2 2 4" xfId="39063" xr:uid="{00000000-0005-0000-0000-0000807F0000}"/>
    <cellStyle name="Normal 4 6 4 2 3 2 3" xfId="10561" xr:uid="{00000000-0005-0000-0000-0000817F0000}"/>
    <cellStyle name="Normal 4 6 4 2 3 2 3 2" xfId="30513" xr:uid="{00000000-0005-0000-0000-0000827F0000}"/>
    <cellStyle name="Normal 4 6 4 2 3 2 3 2 2" xfId="50463" xr:uid="{00000000-0005-0000-0000-0000837F0000}"/>
    <cellStyle name="Normal 4 6 4 2 3 2 3 3" xfId="21963" xr:uid="{00000000-0005-0000-0000-0000847F0000}"/>
    <cellStyle name="Normal 4 6 4 2 3 2 3 4" xfId="41913" xr:uid="{00000000-0005-0000-0000-0000857F0000}"/>
    <cellStyle name="Normal 4 6 4 2 3 2 4" xfId="16261" xr:uid="{00000000-0005-0000-0000-0000867F0000}"/>
    <cellStyle name="Normal 4 6 4 2 3 2 4 2" xfId="36213" xr:uid="{00000000-0005-0000-0000-0000877F0000}"/>
    <cellStyle name="Normal 4 6 4 2 3 2 5" xfId="24813" xr:uid="{00000000-0005-0000-0000-0000887F0000}"/>
    <cellStyle name="Normal 4 6 4 2 3 2 5 2" xfId="44763" xr:uid="{00000000-0005-0000-0000-0000897F0000}"/>
    <cellStyle name="Normal 4 6 4 2 3 2 6" xfId="13411" xr:uid="{00000000-0005-0000-0000-00008A7F0000}"/>
    <cellStyle name="Normal 4 6 4 2 3 2 7" xfId="33363" xr:uid="{00000000-0005-0000-0000-00008B7F0000}"/>
    <cellStyle name="Normal 4 6 4 2 3 3" xfId="7708" xr:uid="{00000000-0005-0000-0000-00008C7F0000}"/>
    <cellStyle name="Normal 4 6 4 2 3 3 2" xfId="27662" xr:uid="{00000000-0005-0000-0000-00008D7F0000}"/>
    <cellStyle name="Normal 4 6 4 2 3 3 2 2" xfId="47612" xr:uid="{00000000-0005-0000-0000-00008E7F0000}"/>
    <cellStyle name="Normal 4 6 4 2 3 3 3" xfId="19112" xr:uid="{00000000-0005-0000-0000-00008F7F0000}"/>
    <cellStyle name="Normal 4 6 4 2 3 3 4" xfId="39062" xr:uid="{00000000-0005-0000-0000-0000907F0000}"/>
    <cellStyle name="Normal 4 6 4 2 3 4" xfId="10560" xr:uid="{00000000-0005-0000-0000-0000917F0000}"/>
    <cellStyle name="Normal 4 6 4 2 3 4 2" xfId="30512" xr:uid="{00000000-0005-0000-0000-0000927F0000}"/>
    <cellStyle name="Normal 4 6 4 2 3 4 2 2" xfId="50462" xr:uid="{00000000-0005-0000-0000-0000937F0000}"/>
    <cellStyle name="Normal 4 6 4 2 3 4 3" xfId="21962" xr:uid="{00000000-0005-0000-0000-0000947F0000}"/>
    <cellStyle name="Normal 4 6 4 2 3 4 4" xfId="41912" xr:uid="{00000000-0005-0000-0000-0000957F0000}"/>
    <cellStyle name="Normal 4 6 4 2 3 5" xfId="16260" xr:uid="{00000000-0005-0000-0000-0000967F0000}"/>
    <cellStyle name="Normal 4 6 4 2 3 5 2" xfId="36212" xr:uid="{00000000-0005-0000-0000-0000977F0000}"/>
    <cellStyle name="Normal 4 6 4 2 3 6" xfId="24812" xr:uid="{00000000-0005-0000-0000-0000987F0000}"/>
    <cellStyle name="Normal 4 6 4 2 3 6 2" xfId="44762" xr:uid="{00000000-0005-0000-0000-0000997F0000}"/>
    <cellStyle name="Normal 4 6 4 2 3 7" xfId="13410" xr:uid="{00000000-0005-0000-0000-00009A7F0000}"/>
    <cellStyle name="Normal 4 6 4 2 3 8" xfId="33362" xr:uid="{00000000-0005-0000-0000-00009B7F0000}"/>
    <cellStyle name="Normal 4 6 4 2 4" xfId="3500" xr:uid="{00000000-0005-0000-0000-00009C7F0000}"/>
    <cellStyle name="Normal 4 6 4 2 4 2" xfId="7710" xr:uid="{00000000-0005-0000-0000-00009D7F0000}"/>
    <cellStyle name="Normal 4 6 4 2 4 2 2" xfId="27664" xr:uid="{00000000-0005-0000-0000-00009E7F0000}"/>
    <cellStyle name="Normal 4 6 4 2 4 2 2 2" xfId="47614" xr:uid="{00000000-0005-0000-0000-00009F7F0000}"/>
    <cellStyle name="Normal 4 6 4 2 4 2 3" xfId="19114" xr:uid="{00000000-0005-0000-0000-0000A07F0000}"/>
    <cellStyle name="Normal 4 6 4 2 4 2 4" xfId="39064" xr:uid="{00000000-0005-0000-0000-0000A17F0000}"/>
    <cellStyle name="Normal 4 6 4 2 4 3" xfId="10562" xr:uid="{00000000-0005-0000-0000-0000A27F0000}"/>
    <cellStyle name="Normal 4 6 4 2 4 3 2" xfId="30514" xr:uid="{00000000-0005-0000-0000-0000A37F0000}"/>
    <cellStyle name="Normal 4 6 4 2 4 3 2 2" xfId="50464" xr:uid="{00000000-0005-0000-0000-0000A47F0000}"/>
    <cellStyle name="Normal 4 6 4 2 4 3 3" xfId="21964" xr:uid="{00000000-0005-0000-0000-0000A57F0000}"/>
    <cellStyle name="Normal 4 6 4 2 4 3 4" xfId="41914" xr:uid="{00000000-0005-0000-0000-0000A67F0000}"/>
    <cellStyle name="Normal 4 6 4 2 4 4" xfId="16262" xr:uid="{00000000-0005-0000-0000-0000A77F0000}"/>
    <cellStyle name="Normal 4 6 4 2 4 4 2" xfId="36214" xr:uid="{00000000-0005-0000-0000-0000A87F0000}"/>
    <cellStyle name="Normal 4 6 4 2 4 5" xfId="24814" xr:uid="{00000000-0005-0000-0000-0000A97F0000}"/>
    <cellStyle name="Normal 4 6 4 2 4 5 2" xfId="44764" xr:uid="{00000000-0005-0000-0000-0000AA7F0000}"/>
    <cellStyle name="Normal 4 6 4 2 4 6" xfId="13412" xr:uid="{00000000-0005-0000-0000-0000AB7F0000}"/>
    <cellStyle name="Normal 4 6 4 2 4 7" xfId="33364" xr:uid="{00000000-0005-0000-0000-0000AC7F0000}"/>
    <cellStyle name="Normal 4 6 4 2 5" xfId="7705" xr:uid="{00000000-0005-0000-0000-0000AD7F0000}"/>
    <cellStyle name="Normal 4 6 4 2 5 2" xfId="27659" xr:uid="{00000000-0005-0000-0000-0000AE7F0000}"/>
    <cellStyle name="Normal 4 6 4 2 5 2 2" xfId="47609" xr:uid="{00000000-0005-0000-0000-0000AF7F0000}"/>
    <cellStyle name="Normal 4 6 4 2 5 3" xfId="19109" xr:uid="{00000000-0005-0000-0000-0000B07F0000}"/>
    <cellStyle name="Normal 4 6 4 2 5 4" xfId="39059" xr:uid="{00000000-0005-0000-0000-0000B17F0000}"/>
    <cellStyle name="Normal 4 6 4 2 6" xfId="10557" xr:uid="{00000000-0005-0000-0000-0000B27F0000}"/>
    <cellStyle name="Normal 4 6 4 2 6 2" xfId="30509" xr:uid="{00000000-0005-0000-0000-0000B37F0000}"/>
    <cellStyle name="Normal 4 6 4 2 6 2 2" xfId="50459" xr:uid="{00000000-0005-0000-0000-0000B47F0000}"/>
    <cellStyle name="Normal 4 6 4 2 6 3" xfId="21959" xr:uid="{00000000-0005-0000-0000-0000B57F0000}"/>
    <cellStyle name="Normal 4 6 4 2 6 4" xfId="41909" xr:uid="{00000000-0005-0000-0000-0000B67F0000}"/>
    <cellStyle name="Normal 4 6 4 2 7" xfId="16257" xr:uid="{00000000-0005-0000-0000-0000B77F0000}"/>
    <cellStyle name="Normal 4 6 4 2 7 2" xfId="36209" xr:uid="{00000000-0005-0000-0000-0000B87F0000}"/>
    <cellStyle name="Normal 4 6 4 2 8" xfId="24809" xr:uid="{00000000-0005-0000-0000-0000B97F0000}"/>
    <cellStyle name="Normal 4 6 4 2 8 2" xfId="44759" xr:uid="{00000000-0005-0000-0000-0000BA7F0000}"/>
    <cellStyle name="Normal 4 6 4 2 9" xfId="13407" xr:uid="{00000000-0005-0000-0000-0000BB7F0000}"/>
    <cellStyle name="Normal 4 6 4 3" xfId="3501" xr:uid="{00000000-0005-0000-0000-0000BC7F0000}"/>
    <cellStyle name="Normal 4 6 4 3 2" xfId="3502" xr:uid="{00000000-0005-0000-0000-0000BD7F0000}"/>
    <cellStyle name="Normal 4 6 4 3 2 2" xfId="7712" xr:uid="{00000000-0005-0000-0000-0000BE7F0000}"/>
    <cellStyle name="Normal 4 6 4 3 2 2 2" xfId="27666" xr:uid="{00000000-0005-0000-0000-0000BF7F0000}"/>
    <cellStyle name="Normal 4 6 4 3 2 2 2 2" xfId="47616" xr:uid="{00000000-0005-0000-0000-0000C07F0000}"/>
    <cellStyle name="Normal 4 6 4 3 2 2 3" xfId="19116" xr:uid="{00000000-0005-0000-0000-0000C17F0000}"/>
    <cellStyle name="Normal 4 6 4 3 2 2 4" xfId="39066" xr:uid="{00000000-0005-0000-0000-0000C27F0000}"/>
    <cellStyle name="Normal 4 6 4 3 2 3" xfId="10564" xr:uid="{00000000-0005-0000-0000-0000C37F0000}"/>
    <cellStyle name="Normal 4 6 4 3 2 3 2" xfId="30516" xr:uid="{00000000-0005-0000-0000-0000C47F0000}"/>
    <cellStyle name="Normal 4 6 4 3 2 3 2 2" xfId="50466" xr:uid="{00000000-0005-0000-0000-0000C57F0000}"/>
    <cellStyle name="Normal 4 6 4 3 2 3 3" xfId="21966" xr:uid="{00000000-0005-0000-0000-0000C67F0000}"/>
    <cellStyle name="Normal 4 6 4 3 2 3 4" xfId="41916" xr:uid="{00000000-0005-0000-0000-0000C77F0000}"/>
    <cellStyle name="Normal 4 6 4 3 2 4" xfId="16264" xr:uid="{00000000-0005-0000-0000-0000C87F0000}"/>
    <cellStyle name="Normal 4 6 4 3 2 4 2" xfId="36216" xr:uid="{00000000-0005-0000-0000-0000C97F0000}"/>
    <cellStyle name="Normal 4 6 4 3 2 5" xfId="24816" xr:uid="{00000000-0005-0000-0000-0000CA7F0000}"/>
    <cellStyle name="Normal 4 6 4 3 2 5 2" xfId="44766" xr:uid="{00000000-0005-0000-0000-0000CB7F0000}"/>
    <cellStyle name="Normal 4 6 4 3 2 6" xfId="13414" xr:uid="{00000000-0005-0000-0000-0000CC7F0000}"/>
    <cellStyle name="Normal 4 6 4 3 2 7" xfId="33366" xr:uid="{00000000-0005-0000-0000-0000CD7F0000}"/>
    <cellStyle name="Normal 4 6 4 3 3" xfId="7711" xr:uid="{00000000-0005-0000-0000-0000CE7F0000}"/>
    <cellStyle name="Normal 4 6 4 3 3 2" xfId="27665" xr:uid="{00000000-0005-0000-0000-0000CF7F0000}"/>
    <cellStyle name="Normal 4 6 4 3 3 2 2" xfId="47615" xr:uid="{00000000-0005-0000-0000-0000D07F0000}"/>
    <cellStyle name="Normal 4 6 4 3 3 3" xfId="19115" xr:uid="{00000000-0005-0000-0000-0000D17F0000}"/>
    <cellStyle name="Normal 4 6 4 3 3 4" xfId="39065" xr:uid="{00000000-0005-0000-0000-0000D27F0000}"/>
    <cellStyle name="Normal 4 6 4 3 4" xfId="10563" xr:uid="{00000000-0005-0000-0000-0000D37F0000}"/>
    <cellStyle name="Normal 4 6 4 3 4 2" xfId="30515" xr:uid="{00000000-0005-0000-0000-0000D47F0000}"/>
    <cellStyle name="Normal 4 6 4 3 4 2 2" xfId="50465" xr:uid="{00000000-0005-0000-0000-0000D57F0000}"/>
    <cellStyle name="Normal 4 6 4 3 4 3" xfId="21965" xr:uid="{00000000-0005-0000-0000-0000D67F0000}"/>
    <cellStyle name="Normal 4 6 4 3 4 4" xfId="41915" xr:uid="{00000000-0005-0000-0000-0000D77F0000}"/>
    <cellStyle name="Normal 4 6 4 3 5" xfId="16263" xr:uid="{00000000-0005-0000-0000-0000D87F0000}"/>
    <cellStyle name="Normal 4 6 4 3 5 2" xfId="36215" xr:uid="{00000000-0005-0000-0000-0000D97F0000}"/>
    <cellStyle name="Normal 4 6 4 3 6" xfId="24815" xr:uid="{00000000-0005-0000-0000-0000DA7F0000}"/>
    <cellStyle name="Normal 4 6 4 3 6 2" xfId="44765" xr:uid="{00000000-0005-0000-0000-0000DB7F0000}"/>
    <cellStyle name="Normal 4 6 4 3 7" xfId="13413" xr:uid="{00000000-0005-0000-0000-0000DC7F0000}"/>
    <cellStyle name="Normal 4 6 4 3 8" xfId="33365" xr:uid="{00000000-0005-0000-0000-0000DD7F0000}"/>
    <cellStyle name="Normal 4 6 4 4" xfId="3503" xr:uid="{00000000-0005-0000-0000-0000DE7F0000}"/>
    <cellStyle name="Normal 4 6 4 4 2" xfId="3504" xr:uid="{00000000-0005-0000-0000-0000DF7F0000}"/>
    <cellStyle name="Normal 4 6 4 4 2 2" xfId="7714" xr:uid="{00000000-0005-0000-0000-0000E07F0000}"/>
    <cellStyle name="Normal 4 6 4 4 2 2 2" xfId="27668" xr:uid="{00000000-0005-0000-0000-0000E17F0000}"/>
    <cellStyle name="Normal 4 6 4 4 2 2 2 2" xfId="47618" xr:uid="{00000000-0005-0000-0000-0000E27F0000}"/>
    <cellStyle name="Normal 4 6 4 4 2 2 3" xfId="19118" xr:uid="{00000000-0005-0000-0000-0000E37F0000}"/>
    <cellStyle name="Normal 4 6 4 4 2 2 4" xfId="39068" xr:uid="{00000000-0005-0000-0000-0000E47F0000}"/>
    <cellStyle name="Normal 4 6 4 4 2 3" xfId="10566" xr:uid="{00000000-0005-0000-0000-0000E57F0000}"/>
    <cellStyle name="Normal 4 6 4 4 2 3 2" xfId="30518" xr:uid="{00000000-0005-0000-0000-0000E67F0000}"/>
    <cellStyle name="Normal 4 6 4 4 2 3 2 2" xfId="50468" xr:uid="{00000000-0005-0000-0000-0000E77F0000}"/>
    <cellStyle name="Normal 4 6 4 4 2 3 3" xfId="21968" xr:uid="{00000000-0005-0000-0000-0000E87F0000}"/>
    <cellStyle name="Normal 4 6 4 4 2 3 4" xfId="41918" xr:uid="{00000000-0005-0000-0000-0000E97F0000}"/>
    <cellStyle name="Normal 4 6 4 4 2 4" xfId="16266" xr:uid="{00000000-0005-0000-0000-0000EA7F0000}"/>
    <cellStyle name="Normal 4 6 4 4 2 4 2" xfId="36218" xr:uid="{00000000-0005-0000-0000-0000EB7F0000}"/>
    <cellStyle name="Normal 4 6 4 4 2 5" xfId="24818" xr:uid="{00000000-0005-0000-0000-0000EC7F0000}"/>
    <cellStyle name="Normal 4 6 4 4 2 5 2" xfId="44768" xr:uid="{00000000-0005-0000-0000-0000ED7F0000}"/>
    <cellStyle name="Normal 4 6 4 4 2 6" xfId="13416" xr:uid="{00000000-0005-0000-0000-0000EE7F0000}"/>
    <cellStyle name="Normal 4 6 4 4 2 7" xfId="33368" xr:uid="{00000000-0005-0000-0000-0000EF7F0000}"/>
    <cellStyle name="Normal 4 6 4 4 3" xfId="7713" xr:uid="{00000000-0005-0000-0000-0000F07F0000}"/>
    <cellStyle name="Normal 4 6 4 4 3 2" xfId="27667" xr:uid="{00000000-0005-0000-0000-0000F17F0000}"/>
    <cellStyle name="Normal 4 6 4 4 3 2 2" xfId="47617" xr:uid="{00000000-0005-0000-0000-0000F27F0000}"/>
    <cellStyle name="Normal 4 6 4 4 3 3" xfId="19117" xr:uid="{00000000-0005-0000-0000-0000F37F0000}"/>
    <cellStyle name="Normal 4 6 4 4 3 4" xfId="39067" xr:uid="{00000000-0005-0000-0000-0000F47F0000}"/>
    <cellStyle name="Normal 4 6 4 4 4" xfId="10565" xr:uid="{00000000-0005-0000-0000-0000F57F0000}"/>
    <cellStyle name="Normal 4 6 4 4 4 2" xfId="30517" xr:uid="{00000000-0005-0000-0000-0000F67F0000}"/>
    <cellStyle name="Normal 4 6 4 4 4 2 2" xfId="50467" xr:uid="{00000000-0005-0000-0000-0000F77F0000}"/>
    <cellStyle name="Normal 4 6 4 4 4 3" xfId="21967" xr:uid="{00000000-0005-0000-0000-0000F87F0000}"/>
    <cellStyle name="Normal 4 6 4 4 4 4" xfId="41917" xr:uid="{00000000-0005-0000-0000-0000F97F0000}"/>
    <cellStyle name="Normal 4 6 4 4 5" xfId="16265" xr:uid="{00000000-0005-0000-0000-0000FA7F0000}"/>
    <cellStyle name="Normal 4 6 4 4 5 2" xfId="36217" xr:uid="{00000000-0005-0000-0000-0000FB7F0000}"/>
    <cellStyle name="Normal 4 6 4 4 6" xfId="24817" xr:uid="{00000000-0005-0000-0000-0000FC7F0000}"/>
    <cellStyle name="Normal 4 6 4 4 6 2" xfId="44767" xr:uid="{00000000-0005-0000-0000-0000FD7F0000}"/>
    <cellStyle name="Normal 4 6 4 4 7" xfId="13415" xr:uid="{00000000-0005-0000-0000-0000FE7F0000}"/>
    <cellStyle name="Normal 4 6 4 4 8" xfId="33367" xr:uid="{00000000-0005-0000-0000-0000FF7F0000}"/>
    <cellStyle name="Normal 4 6 4 5" xfId="3505" xr:uid="{00000000-0005-0000-0000-000000800000}"/>
    <cellStyle name="Normal 4 6 4 5 2" xfId="7715" xr:uid="{00000000-0005-0000-0000-000001800000}"/>
    <cellStyle name="Normal 4 6 4 5 2 2" xfId="27669" xr:uid="{00000000-0005-0000-0000-000002800000}"/>
    <cellStyle name="Normal 4 6 4 5 2 2 2" xfId="47619" xr:uid="{00000000-0005-0000-0000-000003800000}"/>
    <cellStyle name="Normal 4 6 4 5 2 3" xfId="19119" xr:uid="{00000000-0005-0000-0000-000004800000}"/>
    <cellStyle name="Normal 4 6 4 5 2 4" xfId="39069" xr:uid="{00000000-0005-0000-0000-000005800000}"/>
    <cellStyle name="Normal 4 6 4 5 3" xfId="10567" xr:uid="{00000000-0005-0000-0000-000006800000}"/>
    <cellStyle name="Normal 4 6 4 5 3 2" xfId="30519" xr:uid="{00000000-0005-0000-0000-000007800000}"/>
    <cellStyle name="Normal 4 6 4 5 3 2 2" xfId="50469" xr:uid="{00000000-0005-0000-0000-000008800000}"/>
    <cellStyle name="Normal 4 6 4 5 3 3" xfId="21969" xr:uid="{00000000-0005-0000-0000-000009800000}"/>
    <cellStyle name="Normal 4 6 4 5 3 4" xfId="41919" xr:uid="{00000000-0005-0000-0000-00000A800000}"/>
    <cellStyle name="Normal 4 6 4 5 4" xfId="16267" xr:uid="{00000000-0005-0000-0000-00000B800000}"/>
    <cellStyle name="Normal 4 6 4 5 4 2" xfId="36219" xr:uid="{00000000-0005-0000-0000-00000C800000}"/>
    <cellStyle name="Normal 4 6 4 5 5" xfId="24819" xr:uid="{00000000-0005-0000-0000-00000D800000}"/>
    <cellStyle name="Normal 4 6 4 5 5 2" xfId="44769" xr:uid="{00000000-0005-0000-0000-00000E800000}"/>
    <cellStyle name="Normal 4 6 4 5 6" xfId="13417" xr:uid="{00000000-0005-0000-0000-00000F800000}"/>
    <cellStyle name="Normal 4 6 4 5 7" xfId="33369" xr:uid="{00000000-0005-0000-0000-000010800000}"/>
    <cellStyle name="Normal 4 6 4 6" xfId="7704" xr:uid="{00000000-0005-0000-0000-000011800000}"/>
    <cellStyle name="Normal 4 6 4 6 2" xfId="27658" xr:uid="{00000000-0005-0000-0000-000012800000}"/>
    <cellStyle name="Normal 4 6 4 6 2 2" xfId="47608" xr:uid="{00000000-0005-0000-0000-000013800000}"/>
    <cellStyle name="Normal 4 6 4 6 3" xfId="19108" xr:uid="{00000000-0005-0000-0000-000014800000}"/>
    <cellStyle name="Normal 4 6 4 6 4" xfId="39058" xr:uid="{00000000-0005-0000-0000-000015800000}"/>
    <cellStyle name="Normal 4 6 4 7" xfId="10556" xr:uid="{00000000-0005-0000-0000-000016800000}"/>
    <cellStyle name="Normal 4 6 4 7 2" xfId="30508" xr:uid="{00000000-0005-0000-0000-000017800000}"/>
    <cellStyle name="Normal 4 6 4 7 2 2" xfId="50458" xr:uid="{00000000-0005-0000-0000-000018800000}"/>
    <cellStyle name="Normal 4 6 4 7 3" xfId="21958" xr:uid="{00000000-0005-0000-0000-000019800000}"/>
    <cellStyle name="Normal 4 6 4 7 4" xfId="41908" xr:uid="{00000000-0005-0000-0000-00001A800000}"/>
    <cellStyle name="Normal 4 6 4 8" xfId="16256" xr:uid="{00000000-0005-0000-0000-00001B800000}"/>
    <cellStyle name="Normal 4 6 4 8 2" xfId="36208" xr:uid="{00000000-0005-0000-0000-00001C800000}"/>
    <cellStyle name="Normal 4 6 4 9" xfId="24808" xr:uid="{00000000-0005-0000-0000-00001D800000}"/>
    <cellStyle name="Normal 4 6 4 9 2" xfId="44758" xr:uid="{00000000-0005-0000-0000-00001E800000}"/>
    <cellStyle name="Normal 4 6 5" xfId="3506" xr:uid="{00000000-0005-0000-0000-00001F800000}"/>
    <cellStyle name="Normal 4 6 5 10" xfId="13418" xr:uid="{00000000-0005-0000-0000-000020800000}"/>
    <cellStyle name="Normal 4 6 5 11" xfId="33370" xr:uid="{00000000-0005-0000-0000-000021800000}"/>
    <cellStyle name="Normal 4 6 5 2" xfId="3507" xr:uid="{00000000-0005-0000-0000-000022800000}"/>
    <cellStyle name="Normal 4 6 5 2 10" xfId="33371" xr:uid="{00000000-0005-0000-0000-000023800000}"/>
    <cellStyle name="Normal 4 6 5 2 2" xfId="3508" xr:uid="{00000000-0005-0000-0000-000024800000}"/>
    <cellStyle name="Normal 4 6 5 2 2 2" xfId="3509" xr:uid="{00000000-0005-0000-0000-000025800000}"/>
    <cellStyle name="Normal 4 6 5 2 2 2 2" xfId="7719" xr:uid="{00000000-0005-0000-0000-000026800000}"/>
    <cellStyle name="Normal 4 6 5 2 2 2 2 2" xfId="27673" xr:uid="{00000000-0005-0000-0000-000027800000}"/>
    <cellStyle name="Normal 4 6 5 2 2 2 2 2 2" xfId="47623" xr:uid="{00000000-0005-0000-0000-000028800000}"/>
    <cellStyle name="Normal 4 6 5 2 2 2 2 3" xfId="19123" xr:uid="{00000000-0005-0000-0000-000029800000}"/>
    <cellStyle name="Normal 4 6 5 2 2 2 2 4" xfId="39073" xr:uid="{00000000-0005-0000-0000-00002A800000}"/>
    <cellStyle name="Normal 4 6 5 2 2 2 3" xfId="10571" xr:uid="{00000000-0005-0000-0000-00002B800000}"/>
    <cellStyle name="Normal 4 6 5 2 2 2 3 2" xfId="30523" xr:uid="{00000000-0005-0000-0000-00002C800000}"/>
    <cellStyle name="Normal 4 6 5 2 2 2 3 2 2" xfId="50473" xr:uid="{00000000-0005-0000-0000-00002D800000}"/>
    <cellStyle name="Normal 4 6 5 2 2 2 3 3" xfId="21973" xr:uid="{00000000-0005-0000-0000-00002E800000}"/>
    <cellStyle name="Normal 4 6 5 2 2 2 3 4" xfId="41923" xr:uid="{00000000-0005-0000-0000-00002F800000}"/>
    <cellStyle name="Normal 4 6 5 2 2 2 4" xfId="16271" xr:uid="{00000000-0005-0000-0000-000030800000}"/>
    <cellStyle name="Normal 4 6 5 2 2 2 4 2" xfId="36223" xr:uid="{00000000-0005-0000-0000-000031800000}"/>
    <cellStyle name="Normal 4 6 5 2 2 2 5" xfId="24823" xr:uid="{00000000-0005-0000-0000-000032800000}"/>
    <cellStyle name="Normal 4 6 5 2 2 2 5 2" xfId="44773" xr:uid="{00000000-0005-0000-0000-000033800000}"/>
    <cellStyle name="Normal 4 6 5 2 2 2 6" xfId="13421" xr:uid="{00000000-0005-0000-0000-000034800000}"/>
    <cellStyle name="Normal 4 6 5 2 2 2 7" xfId="33373" xr:uid="{00000000-0005-0000-0000-000035800000}"/>
    <cellStyle name="Normal 4 6 5 2 2 3" xfId="7718" xr:uid="{00000000-0005-0000-0000-000036800000}"/>
    <cellStyle name="Normal 4 6 5 2 2 3 2" xfId="27672" xr:uid="{00000000-0005-0000-0000-000037800000}"/>
    <cellStyle name="Normal 4 6 5 2 2 3 2 2" xfId="47622" xr:uid="{00000000-0005-0000-0000-000038800000}"/>
    <cellStyle name="Normal 4 6 5 2 2 3 3" xfId="19122" xr:uid="{00000000-0005-0000-0000-000039800000}"/>
    <cellStyle name="Normal 4 6 5 2 2 3 4" xfId="39072" xr:uid="{00000000-0005-0000-0000-00003A800000}"/>
    <cellStyle name="Normal 4 6 5 2 2 4" xfId="10570" xr:uid="{00000000-0005-0000-0000-00003B800000}"/>
    <cellStyle name="Normal 4 6 5 2 2 4 2" xfId="30522" xr:uid="{00000000-0005-0000-0000-00003C800000}"/>
    <cellStyle name="Normal 4 6 5 2 2 4 2 2" xfId="50472" xr:uid="{00000000-0005-0000-0000-00003D800000}"/>
    <cellStyle name="Normal 4 6 5 2 2 4 3" xfId="21972" xr:uid="{00000000-0005-0000-0000-00003E800000}"/>
    <cellStyle name="Normal 4 6 5 2 2 4 4" xfId="41922" xr:uid="{00000000-0005-0000-0000-00003F800000}"/>
    <cellStyle name="Normal 4 6 5 2 2 5" xfId="16270" xr:uid="{00000000-0005-0000-0000-000040800000}"/>
    <cellStyle name="Normal 4 6 5 2 2 5 2" xfId="36222" xr:uid="{00000000-0005-0000-0000-000041800000}"/>
    <cellStyle name="Normal 4 6 5 2 2 6" xfId="24822" xr:uid="{00000000-0005-0000-0000-000042800000}"/>
    <cellStyle name="Normal 4 6 5 2 2 6 2" xfId="44772" xr:uid="{00000000-0005-0000-0000-000043800000}"/>
    <cellStyle name="Normal 4 6 5 2 2 7" xfId="13420" xr:uid="{00000000-0005-0000-0000-000044800000}"/>
    <cellStyle name="Normal 4 6 5 2 2 8" xfId="33372" xr:uid="{00000000-0005-0000-0000-000045800000}"/>
    <cellStyle name="Normal 4 6 5 2 3" xfId="3510" xr:uid="{00000000-0005-0000-0000-000046800000}"/>
    <cellStyle name="Normal 4 6 5 2 3 2" xfId="3511" xr:uid="{00000000-0005-0000-0000-000047800000}"/>
    <cellStyle name="Normal 4 6 5 2 3 2 2" xfId="7721" xr:uid="{00000000-0005-0000-0000-000048800000}"/>
    <cellStyle name="Normal 4 6 5 2 3 2 2 2" xfId="27675" xr:uid="{00000000-0005-0000-0000-000049800000}"/>
    <cellStyle name="Normal 4 6 5 2 3 2 2 2 2" xfId="47625" xr:uid="{00000000-0005-0000-0000-00004A800000}"/>
    <cellStyle name="Normal 4 6 5 2 3 2 2 3" xfId="19125" xr:uid="{00000000-0005-0000-0000-00004B800000}"/>
    <cellStyle name="Normal 4 6 5 2 3 2 2 4" xfId="39075" xr:uid="{00000000-0005-0000-0000-00004C800000}"/>
    <cellStyle name="Normal 4 6 5 2 3 2 3" xfId="10573" xr:uid="{00000000-0005-0000-0000-00004D800000}"/>
    <cellStyle name="Normal 4 6 5 2 3 2 3 2" xfId="30525" xr:uid="{00000000-0005-0000-0000-00004E800000}"/>
    <cellStyle name="Normal 4 6 5 2 3 2 3 2 2" xfId="50475" xr:uid="{00000000-0005-0000-0000-00004F800000}"/>
    <cellStyle name="Normal 4 6 5 2 3 2 3 3" xfId="21975" xr:uid="{00000000-0005-0000-0000-000050800000}"/>
    <cellStyle name="Normal 4 6 5 2 3 2 3 4" xfId="41925" xr:uid="{00000000-0005-0000-0000-000051800000}"/>
    <cellStyle name="Normal 4 6 5 2 3 2 4" xfId="16273" xr:uid="{00000000-0005-0000-0000-000052800000}"/>
    <cellStyle name="Normal 4 6 5 2 3 2 4 2" xfId="36225" xr:uid="{00000000-0005-0000-0000-000053800000}"/>
    <cellStyle name="Normal 4 6 5 2 3 2 5" xfId="24825" xr:uid="{00000000-0005-0000-0000-000054800000}"/>
    <cellStyle name="Normal 4 6 5 2 3 2 5 2" xfId="44775" xr:uid="{00000000-0005-0000-0000-000055800000}"/>
    <cellStyle name="Normal 4 6 5 2 3 2 6" xfId="13423" xr:uid="{00000000-0005-0000-0000-000056800000}"/>
    <cellStyle name="Normal 4 6 5 2 3 2 7" xfId="33375" xr:uid="{00000000-0005-0000-0000-000057800000}"/>
    <cellStyle name="Normal 4 6 5 2 3 3" xfId="7720" xr:uid="{00000000-0005-0000-0000-000058800000}"/>
    <cellStyle name="Normal 4 6 5 2 3 3 2" xfId="27674" xr:uid="{00000000-0005-0000-0000-000059800000}"/>
    <cellStyle name="Normal 4 6 5 2 3 3 2 2" xfId="47624" xr:uid="{00000000-0005-0000-0000-00005A800000}"/>
    <cellStyle name="Normal 4 6 5 2 3 3 3" xfId="19124" xr:uid="{00000000-0005-0000-0000-00005B800000}"/>
    <cellStyle name="Normal 4 6 5 2 3 3 4" xfId="39074" xr:uid="{00000000-0005-0000-0000-00005C800000}"/>
    <cellStyle name="Normal 4 6 5 2 3 4" xfId="10572" xr:uid="{00000000-0005-0000-0000-00005D800000}"/>
    <cellStyle name="Normal 4 6 5 2 3 4 2" xfId="30524" xr:uid="{00000000-0005-0000-0000-00005E800000}"/>
    <cellStyle name="Normal 4 6 5 2 3 4 2 2" xfId="50474" xr:uid="{00000000-0005-0000-0000-00005F800000}"/>
    <cellStyle name="Normal 4 6 5 2 3 4 3" xfId="21974" xr:uid="{00000000-0005-0000-0000-000060800000}"/>
    <cellStyle name="Normal 4 6 5 2 3 4 4" xfId="41924" xr:uid="{00000000-0005-0000-0000-000061800000}"/>
    <cellStyle name="Normal 4 6 5 2 3 5" xfId="16272" xr:uid="{00000000-0005-0000-0000-000062800000}"/>
    <cellStyle name="Normal 4 6 5 2 3 5 2" xfId="36224" xr:uid="{00000000-0005-0000-0000-000063800000}"/>
    <cellStyle name="Normal 4 6 5 2 3 6" xfId="24824" xr:uid="{00000000-0005-0000-0000-000064800000}"/>
    <cellStyle name="Normal 4 6 5 2 3 6 2" xfId="44774" xr:uid="{00000000-0005-0000-0000-000065800000}"/>
    <cellStyle name="Normal 4 6 5 2 3 7" xfId="13422" xr:uid="{00000000-0005-0000-0000-000066800000}"/>
    <cellStyle name="Normal 4 6 5 2 3 8" xfId="33374" xr:uid="{00000000-0005-0000-0000-000067800000}"/>
    <cellStyle name="Normal 4 6 5 2 4" xfId="3512" xr:uid="{00000000-0005-0000-0000-000068800000}"/>
    <cellStyle name="Normal 4 6 5 2 4 2" xfId="7722" xr:uid="{00000000-0005-0000-0000-000069800000}"/>
    <cellStyle name="Normal 4 6 5 2 4 2 2" xfId="27676" xr:uid="{00000000-0005-0000-0000-00006A800000}"/>
    <cellStyle name="Normal 4 6 5 2 4 2 2 2" xfId="47626" xr:uid="{00000000-0005-0000-0000-00006B800000}"/>
    <cellStyle name="Normal 4 6 5 2 4 2 3" xfId="19126" xr:uid="{00000000-0005-0000-0000-00006C800000}"/>
    <cellStyle name="Normal 4 6 5 2 4 2 4" xfId="39076" xr:uid="{00000000-0005-0000-0000-00006D800000}"/>
    <cellStyle name="Normal 4 6 5 2 4 3" xfId="10574" xr:uid="{00000000-0005-0000-0000-00006E800000}"/>
    <cellStyle name="Normal 4 6 5 2 4 3 2" xfId="30526" xr:uid="{00000000-0005-0000-0000-00006F800000}"/>
    <cellStyle name="Normal 4 6 5 2 4 3 2 2" xfId="50476" xr:uid="{00000000-0005-0000-0000-000070800000}"/>
    <cellStyle name="Normal 4 6 5 2 4 3 3" xfId="21976" xr:uid="{00000000-0005-0000-0000-000071800000}"/>
    <cellStyle name="Normal 4 6 5 2 4 3 4" xfId="41926" xr:uid="{00000000-0005-0000-0000-000072800000}"/>
    <cellStyle name="Normal 4 6 5 2 4 4" xfId="16274" xr:uid="{00000000-0005-0000-0000-000073800000}"/>
    <cellStyle name="Normal 4 6 5 2 4 4 2" xfId="36226" xr:uid="{00000000-0005-0000-0000-000074800000}"/>
    <cellStyle name="Normal 4 6 5 2 4 5" xfId="24826" xr:uid="{00000000-0005-0000-0000-000075800000}"/>
    <cellStyle name="Normal 4 6 5 2 4 5 2" xfId="44776" xr:uid="{00000000-0005-0000-0000-000076800000}"/>
    <cellStyle name="Normal 4 6 5 2 4 6" xfId="13424" xr:uid="{00000000-0005-0000-0000-000077800000}"/>
    <cellStyle name="Normal 4 6 5 2 4 7" xfId="33376" xr:uid="{00000000-0005-0000-0000-000078800000}"/>
    <cellStyle name="Normal 4 6 5 2 5" xfId="7717" xr:uid="{00000000-0005-0000-0000-000079800000}"/>
    <cellStyle name="Normal 4 6 5 2 5 2" xfId="27671" xr:uid="{00000000-0005-0000-0000-00007A800000}"/>
    <cellStyle name="Normal 4 6 5 2 5 2 2" xfId="47621" xr:uid="{00000000-0005-0000-0000-00007B800000}"/>
    <cellStyle name="Normal 4 6 5 2 5 3" xfId="19121" xr:uid="{00000000-0005-0000-0000-00007C800000}"/>
    <cellStyle name="Normal 4 6 5 2 5 4" xfId="39071" xr:uid="{00000000-0005-0000-0000-00007D800000}"/>
    <cellStyle name="Normal 4 6 5 2 6" xfId="10569" xr:uid="{00000000-0005-0000-0000-00007E800000}"/>
    <cellStyle name="Normal 4 6 5 2 6 2" xfId="30521" xr:uid="{00000000-0005-0000-0000-00007F800000}"/>
    <cellStyle name="Normal 4 6 5 2 6 2 2" xfId="50471" xr:uid="{00000000-0005-0000-0000-000080800000}"/>
    <cellStyle name="Normal 4 6 5 2 6 3" xfId="21971" xr:uid="{00000000-0005-0000-0000-000081800000}"/>
    <cellStyle name="Normal 4 6 5 2 6 4" xfId="41921" xr:uid="{00000000-0005-0000-0000-000082800000}"/>
    <cellStyle name="Normal 4 6 5 2 7" xfId="16269" xr:uid="{00000000-0005-0000-0000-000083800000}"/>
    <cellStyle name="Normal 4 6 5 2 7 2" xfId="36221" xr:uid="{00000000-0005-0000-0000-000084800000}"/>
    <cellStyle name="Normal 4 6 5 2 8" xfId="24821" xr:uid="{00000000-0005-0000-0000-000085800000}"/>
    <cellStyle name="Normal 4 6 5 2 8 2" xfId="44771" xr:uid="{00000000-0005-0000-0000-000086800000}"/>
    <cellStyle name="Normal 4 6 5 2 9" xfId="13419" xr:uid="{00000000-0005-0000-0000-000087800000}"/>
    <cellStyle name="Normal 4 6 5 3" xfId="3513" xr:uid="{00000000-0005-0000-0000-000088800000}"/>
    <cellStyle name="Normal 4 6 5 3 2" xfId="3514" xr:uid="{00000000-0005-0000-0000-000089800000}"/>
    <cellStyle name="Normal 4 6 5 3 2 2" xfId="7724" xr:uid="{00000000-0005-0000-0000-00008A800000}"/>
    <cellStyle name="Normal 4 6 5 3 2 2 2" xfId="27678" xr:uid="{00000000-0005-0000-0000-00008B800000}"/>
    <cellStyle name="Normal 4 6 5 3 2 2 2 2" xfId="47628" xr:uid="{00000000-0005-0000-0000-00008C800000}"/>
    <cellStyle name="Normal 4 6 5 3 2 2 3" xfId="19128" xr:uid="{00000000-0005-0000-0000-00008D800000}"/>
    <cellStyle name="Normal 4 6 5 3 2 2 4" xfId="39078" xr:uid="{00000000-0005-0000-0000-00008E800000}"/>
    <cellStyle name="Normal 4 6 5 3 2 3" xfId="10576" xr:uid="{00000000-0005-0000-0000-00008F800000}"/>
    <cellStyle name="Normal 4 6 5 3 2 3 2" xfId="30528" xr:uid="{00000000-0005-0000-0000-000090800000}"/>
    <cellStyle name="Normal 4 6 5 3 2 3 2 2" xfId="50478" xr:uid="{00000000-0005-0000-0000-000091800000}"/>
    <cellStyle name="Normal 4 6 5 3 2 3 3" xfId="21978" xr:uid="{00000000-0005-0000-0000-000092800000}"/>
    <cellStyle name="Normal 4 6 5 3 2 3 4" xfId="41928" xr:uid="{00000000-0005-0000-0000-000093800000}"/>
    <cellStyle name="Normal 4 6 5 3 2 4" xfId="16276" xr:uid="{00000000-0005-0000-0000-000094800000}"/>
    <cellStyle name="Normal 4 6 5 3 2 4 2" xfId="36228" xr:uid="{00000000-0005-0000-0000-000095800000}"/>
    <cellStyle name="Normal 4 6 5 3 2 5" xfId="24828" xr:uid="{00000000-0005-0000-0000-000096800000}"/>
    <cellStyle name="Normal 4 6 5 3 2 5 2" xfId="44778" xr:uid="{00000000-0005-0000-0000-000097800000}"/>
    <cellStyle name="Normal 4 6 5 3 2 6" xfId="13426" xr:uid="{00000000-0005-0000-0000-000098800000}"/>
    <cellStyle name="Normal 4 6 5 3 2 7" xfId="33378" xr:uid="{00000000-0005-0000-0000-000099800000}"/>
    <cellStyle name="Normal 4 6 5 3 3" xfId="7723" xr:uid="{00000000-0005-0000-0000-00009A800000}"/>
    <cellStyle name="Normal 4 6 5 3 3 2" xfId="27677" xr:uid="{00000000-0005-0000-0000-00009B800000}"/>
    <cellStyle name="Normal 4 6 5 3 3 2 2" xfId="47627" xr:uid="{00000000-0005-0000-0000-00009C800000}"/>
    <cellStyle name="Normal 4 6 5 3 3 3" xfId="19127" xr:uid="{00000000-0005-0000-0000-00009D800000}"/>
    <cellStyle name="Normal 4 6 5 3 3 4" xfId="39077" xr:uid="{00000000-0005-0000-0000-00009E800000}"/>
    <cellStyle name="Normal 4 6 5 3 4" xfId="10575" xr:uid="{00000000-0005-0000-0000-00009F800000}"/>
    <cellStyle name="Normal 4 6 5 3 4 2" xfId="30527" xr:uid="{00000000-0005-0000-0000-0000A0800000}"/>
    <cellStyle name="Normal 4 6 5 3 4 2 2" xfId="50477" xr:uid="{00000000-0005-0000-0000-0000A1800000}"/>
    <cellStyle name="Normal 4 6 5 3 4 3" xfId="21977" xr:uid="{00000000-0005-0000-0000-0000A2800000}"/>
    <cellStyle name="Normal 4 6 5 3 4 4" xfId="41927" xr:uid="{00000000-0005-0000-0000-0000A3800000}"/>
    <cellStyle name="Normal 4 6 5 3 5" xfId="16275" xr:uid="{00000000-0005-0000-0000-0000A4800000}"/>
    <cellStyle name="Normal 4 6 5 3 5 2" xfId="36227" xr:uid="{00000000-0005-0000-0000-0000A5800000}"/>
    <cellStyle name="Normal 4 6 5 3 6" xfId="24827" xr:uid="{00000000-0005-0000-0000-0000A6800000}"/>
    <cellStyle name="Normal 4 6 5 3 6 2" xfId="44777" xr:uid="{00000000-0005-0000-0000-0000A7800000}"/>
    <cellStyle name="Normal 4 6 5 3 7" xfId="13425" xr:uid="{00000000-0005-0000-0000-0000A8800000}"/>
    <cellStyle name="Normal 4 6 5 3 8" xfId="33377" xr:uid="{00000000-0005-0000-0000-0000A9800000}"/>
    <cellStyle name="Normal 4 6 5 4" xfId="3515" xr:uid="{00000000-0005-0000-0000-0000AA800000}"/>
    <cellStyle name="Normal 4 6 5 4 2" xfId="3516" xr:uid="{00000000-0005-0000-0000-0000AB800000}"/>
    <cellStyle name="Normal 4 6 5 4 2 2" xfId="7726" xr:uid="{00000000-0005-0000-0000-0000AC800000}"/>
    <cellStyle name="Normal 4 6 5 4 2 2 2" xfId="27680" xr:uid="{00000000-0005-0000-0000-0000AD800000}"/>
    <cellStyle name="Normal 4 6 5 4 2 2 2 2" xfId="47630" xr:uid="{00000000-0005-0000-0000-0000AE800000}"/>
    <cellStyle name="Normal 4 6 5 4 2 2 3" xfId="19130" xr:uid="{00000000-0005-0000-0000-0000AF800000}"/>
    <cellStyle name="Normal 4 6 5 4 2 2 4" xfId="39080" xr:uid="{00000000-0005-0000-0000-0000B0800000}"/>
    <cellStyle name="Normal 4 6 5 4 2 3" xfId="10578" xr:uid="{00000000-0005-0000-0000-0000B1800000}"/>
    <cellStyle name="Normal 4 6 5 4 2 3 2" xfId="30530" xr:uid="{00000000-0005-0000-0000-0000B2800000}"/>
    <cellStyle name="Normal 4 6 5 4 2 3 2 2" xfId="50480" xr:uid="{00000000-0005-0000-0000-0000B3800000}"/>
    <cellStyle name="Normal 4 6 5 4 2 3 3" xfId="21980" xr:uid="{00000000-0005-0000-0000-0000B4800000}"/>
    <cellStyle name="Normal 4 6 5 4 2 3 4" xfId="41930" xr:uid="{00000000-0005-0000-0000-0000B5800000}"/>
    <cellStyle name="Normal 4 6 5 4 2 4" xfId="16278" xr:uid="{00000000-0005-0000-0000-0000B6800000}"/>
    <cellStyle name="Normal 4 6 5 4 2 4 2" xfId="36230" xr:uid="{00000000-0005-0000-0000-0000B7800000}"/>
    <cellStyle name="Normal 4 6 5 4 2 5" xfId="24830" xr:uid="{00000000-0005-0000-0000-0000B8800000}"/>
    <cellStyle name="Normal 4 6 5 4 2 5 2" xfId="44780" xr:uid="{00000000-0005-0000-0000-0000B9800000}"/>
    <cellStyle name="Normal 4 6 5 4 2 6" xfId="13428" xr:uid="{00000000-0005-0000-0000-0000BA800000}"/>
    <cellStyle name="Normal 4 6 5 4 2 7" xfId="33380" xr:uid="{00000000-0005-0000-0000-0000BB800000}"/>
    <cellStyle name="Normal 4 6 5 4 3" xfId="7725" xr:uid="{00000000-0005-0000-0000-0000BC800000}"/>
    <cellStyle name="Normal 4 6 5 4 3 2" xfId="27679" xr:uid="{00000000-0005-0000-0000-0000BD800000}"/>
    <cellStyle name="Normal 4 6 5 4 3 2 2" xfId="47629" xr:uid="{00000000-0005-0000-0000-0000BE800000}"/>
    <cellStyle name="Normal 4 6 5 4 3 3" xfId="19129" xr:uid="{00000000-0005-0000-0000-0000BF800000}"/>
    <cellStyle name="Normal 4 6 5 4 3 4" xfId="39079" xr:uid="{00000000-0005-0000-0000-0000C0800000}"/>
    <cellStyle name="Normal 4 6 5 4 4" xfId="10577" xr:uid="{00000000-0005-0000-0000-0000C1800000}"/>
    <cellStyle name="Normal 4 6 5 4 4 2" xfId="30529" xr:uid="{00000000-0005-0000-0000-0000C2800000}"/>
    <cellStyle name="Normal 4 6 5 4 4 2 2" xfId="50479" xr:uid="{00000000-0005-0000-0000-0000C3800000}"/>
    <cellStyle name="Normal 4 6 5 4 4 3" xfId="21979" xr:uid="{00000000-0005-0000-0000-0000C4800000}"/>
    <cellStyle name="Normal 4 6 5 4 4 4" xfId="41929" xr:uid="{00000000-0005-0000-0000-0000C5800000}"/>
    <cellStyle name="Normal 4 6 5 4 5" xfId="16277" xr:uid="{00000000-0005-0000-0000-0000C6800000}"/>
    <cellStyle name="Normal 4 6 5 4 5 2" xfId="36229" xr:uid="{00000000-0005-0000-0000-0000C7800000}"/>
    <cellStyle name="Normal 4 6 5 4 6" xfId="24829" xr:uid="{00000000-0005-0000-0000-0000C8800000}"/>
    <cellStyle name="Normal 4 6 5 4 6 2" xfId="44779" xr:uid="{00000000-0005-0000-0000-0000C9800000}"/>
    <cellStyle name="Normal 4 6 5 4 7" xfId="13427" xr:uid="{00000000-0005-0000-0000-0000CA800000}"/>
    <cellStyle name="Normal 4 6 5 4 8" xfId="33379" xr:uid="{00000000-0005-0000-0000-0000CB800000}"/>
    <cellStyle name="Normal 4 6 5 5" xfId="3517" xr:uid="{00000000-0005-0000-0000-0000CC800000}"/>
    <cellStyle name="Normal 4 6 5 5 2" xfId="7727" xr:uid="{00000000-0005-0000-0000-0000CD800000}"/>
    <cellStyle name="Normal 4 6 5 5 2 2" xfId="27681" xr:uid="{00000000-0005-0000-0000-0000CE800000}"/>
    <cellStyle name="Normal 4 6 5 5 2 2 2" xfId="47631" xr:uid="{00000000-0005-0000-0000-0000CF800000}"/>
    <cellStyle name="Normal 4 6 5 5 2 3" xfId="19131" xr:uid="{00000000-0005-0000-0000-0000D0800000}"/>
    <cellStyle name="Normal 4 6 5 5 2 4" xfId="39081" xr:uid="{00000000-0005-0000-0000-0000D1800000}"/>
    <cellStyle name="Normal 4 6 5 5 3" xfId="10579" xr:uid="{00000000-0005-0000-0000-0000D2800000}"/>
    <cellStyle name="Normal 4 6 5 5 3 2" xfId="30531" xr:uid="{00000000-0005-0000-0000-0000D3800000}"/>
    <cellStyle name="Normal 4 6 5 5 3 2 2" xfId="50481" xr:uid="{00000000-0005-0000-0000-0000D4800000}"/>
    <cellStyle name="Normal 4 6 5 5 3 3" xfId="21981" xr:uid="{00000000-0005-0000-0000-0000D5800000}"/>
    <cellStyle name="Normal 4 6 5 5 3 4" xfId="41931" xr:uid="{00000000-0005-0000-0000-0000D6800000}"/>
    <cellStyle name="Normal 4 6 5 5 4" xfId="16279" xr:uid="{00000000-0005-0000-0000-0000D7800000}"/>
    <cellStyle name="Normal 4 6 5 5 4 2" xfId="36231" xr:uid="{00000000-0005-0000-0000-0000D8800000}"/>
    <cellStyle name="Normal 4 6 5 5 5" xfId="24831" xr:uid="{00000000-0005-0000-0000-0000D9800000}"/>
    <cellStyle name="Normal 4 6 5 5 5 2" xfId="44781" xr:uid="{00000000-0005-0000-0000-0000DA800000}"/>
    <cellStyle name="Normal 4 6 5 5 6" xfId="13429" xr:uid="{00000000-0005-0000-0000-0000DB800000}"/>
    <cellStyle name="Normal 4 6 5 5 7" xfId="33381" xr:uid="{00000000-0005-0000-0000-0000DC800000}"/>
    <cellStyle name="Normal 4 6 5 6" xfId="7716" xr:uid="{00000000-0005-0000-0000-0000DD800000}"/>
    <cellStyle name="Normal 4 6 5 6 2" xfId="27670" xr:uid="{00000000-0005-0000-0000-0000DE800000}"/>
    <cellStyle name="Normal 4 6 5 6 2 2" xfId="47620" xr:uid="{00000000-0005-0000-0000-0000DF800000}"/>
    <cellStyle name="Normal 4 6 5 6 3" xfId="19120" xr:uid="{00000000-0005-0000-0000-0000E0800000}"/>
    <cellStyle name="Normal 4 6 5 6 4" xfId="39070" xr:uid="{00000000-0005-0000-0000-0000E1800000}"/>
    <cellStyle name="Normal 4 6 5 7" xfId="10568" xr:uid="{00000000-0005-0000-0000-0000E2800000}"/>
    <cellStyle name="Normal 4 6 5 7 2" xfId="30520" xr:uid="{00000000-0005-0000-0000-0000E3800000}"/>
    <cellStyle name="Normal 4 6 5 7 2 2" xfId="50470" xr:uid="{00000000-0005-0000-0000-0000E4800000}"/>
    <cellStyle name="Normal 4 6 5 7 3" xfId="21970" xr:uid="{00000000-0005-0000-0000-0000E5800000}"/>
    <cellStyle name="Normal 4 6 5 7 4" xfId="41920" xr:uid="{00000000-0005-0000-0000-0000E6800000}"/>
    <cellStyle name="Normal 4 6 5 8" xfId="16268" xr:uid="{00000000-0005-0000-0000-0000E7800000}"/>
    <cellStyle name="Normal 4 6 5 8 2" xfId="36220" xr:uid="{00000000-0005-0000-0000-0000E8800000}"/>
    <cellStyle name="Normal 4 6 5 9" xfId="24820" xr:uid="{00000000-0005-0000-0000-0000E9800000}"/>
    <cellStyle name="Normal 4 6 5 9 2" xfId="44770" xr:uid="{00000000-0005-0000-0000-0000EA800000}"/>
    <cellStyle name="Normal 4 6 6" xfId="3518" xr:uid="{00000000-0005-0000-0000-0000EB800000}"/>
    <cellStyle name="Normal 4 6 6 10" xfId="13430" xr:uid="{00000000-0005-0000-0000-0000EC800000}"/>
    <cellStyle name="Normal 4 6 6 11" xfId="33382" xr:uid="{00000000-0005-0000-0000-0000ED800000}"/>
    <cellStyle name="Normal 4 6 6 2" xfId="3519" xr:uid="{00000000-0005-0000-0000-0000EE800000}"/>
    <cellStyle name="Normal 4 6 6 2 10" xfId="33383" xr:uid="{00000000-0005-0000-0000-0000EF800000}"/>
    <cellStyle name="Normal 4 6 6 2 2" xfId="3520" xr:uid="{00000000-0005-0000-0000-0000F0800000}"/>
    <cellStyle name="Normal 4 6 6 2 2 2" xfId="3521" xr:uid="{00000000-0005-0000-0000-0000F1800000}"/>
    <cellStyle name="Normal 4 6 6 2 2 2 2" xfId="7731" xr:uid="{00000000-0005-0000-0000-0000F2800000}"/>
    <cellStyle name="Normal 4 6 6 2 2 2 2 2" xfId="27685" xr:uid="{00000000-0005-0000-0000-0000F3800000}"/>
    <cellStyle name="Normal 4 6 6 2 2 2 2 2 2" xfId="47635" xr:uid="{00000000-0005-0000-0000-0000F4800000}"/>
    <cellStyle name="Normal 4 6 6 2 2 2 2 3" xfId="19135" xr:uid="{00000000-0005-0000-0000-0000F5800000}"/>
    <cellStyle name="Normal 4 6 6 2 2 2 2 4" xfId="39085" xr:uid="{00000000-0005-0000-0000-0000F6800000}"/>
    <cellStyle name="Normal 4 6 6 2 2 2 3" xfId="10583" xr:uid="{00000000-0005-0000-0000-0000F7800000}"/>
    <cellStyle name="Normal 4 6 6 2 2 2 3 2" xfId="30535" xr:uid="{00000000-0005-0000-0000-0000F8800000}"/>
    <cellStyle name="Normal 4 6 6 2 2 2 3 2 2" xfId="50485" xr:uid="{00000000-0005-0000-0000-0000F9800000}"/>
    <cellStyle name="Normal 4 6 6 2 2 2 3 3" xfId="21985" xr:uid="{00000000-0005-0000-0000-0000FA800000}"/>
    <cellStyle name="Normal 4 6 6 2 2 2 3 4" xfId="41935" xr:uid="{00000000-0005-0000-0000-0000FB800000}"/>
    <cellStyle name="Normal 4 6 6 2 2 2 4" xfId="16283" xr:uid="{00000000-0005-0000-0000-0000FC800000}"/>
    <cellStyle name="Normal 4 6 6 2 2 2 4 2" xfId="36235" xr:uid="{00000000-0005-0000-0000-0000FD800000}"/>
    <cellStyle name="Normal 4 6 6 2 2 2 5" xfId="24835" xr:uid="{00000000-0005-0000-0000-0000FE800000}"/>
    <cellStyle name="Normal 4 6 6 2 2 2 5 2" xfId="44785" xr:uid="{00000000-0005-0000-0000-0000FF800000}"/>
    <cellStyle name="Normal 4 6 6 2 2 2 6" xfId="13433" xr:uid="{00000000-0005-0000-0000-000000810000}"/>
    <cellStyle name="Normal 4 6 6 2 2 2 7" xfId="33385" xr:uid="{00000000-0005-0000-0000-000001810000}"/>
    <cellStyle name="Normal 4 6 6 2 2 3" xfId="7730" xr:uid="{00000000-0005-0000-0000-000002810000}"/>
    <cellStyle name="Normal 4 6 6 2 2 3 2" xfId="27684" xr:uid="{00000000-0005-0000-0000-000003810000}"/>
    <cellStyle name="Normal 4 6 6 2 2 3 2 2" xfId="47634" xr:uid="{00000000-0005-0000-0000-000004810000}"/>
    <cellStyle name="Normal 4 6 6 2 2 3 3" xfId="19134" xr:uid="{00000000-0005-0000-0000-000005810000}"/>
    <cellStyle name="Normal 4 6 6 2 2 3 4" xfId="39084" xr:uid="{00000000-0005-0000-0000-000006810000}"/>
    <cellStyle name="Normal 4 6 6 2 2 4" xfId="10582" xr:uid="{00000000-0005-0000-0000-000007810000}"/>
    <cellStyle name="Normal 4 6 6 2 2 4 2" xfId="30534" xr:uid="{00000000-0005-0000-0000-000008810000}"/>
    <cellStyle name="Normal 4 6 6 2 2 4 2 2" xfId="50484" xr:uid="{00000000-0005-0000-0000-000009810000}"/>
    <cellStyle name="Normal 4 6 6 2 2 4 3" xfId="21984" xr:uid="{00000000-0005-0000-0000-00000A810000}"/>
    <cellStyle name="Normal 4 6 6 2 2 4 4" xfId="41934" xr:uid="{00000000-0005-0000-0000-00000B810000}"/>
    <cellStyle name="Normal 4 6 6 2 2 5" xfId="16282" xr:uid="{00000000-0005-0000-0000-00000C810000}"/>
    <cellStyle name="Normal 4 6 6 2 2 5 2" xfId="36234" xr:uid="{00000000-0005-0000-0000-00000D810000}"/>
    <cellStyle name="Normal 4 6 6 2 2 6" xfId="24834" xr:uid="{00000000-0005-0000-0000-00000E810000}"/>
    <cellStyle name="Normal 4 6 6 2 2 6 2" xfId="44784" xr:uid="{00000000-0005-0000-0000-00000F810000}"/>
    <cellStyle name="Normal 4 6 6 2 2 7" xfId="13432" xr:uid="{00000000-0005-0000-0000-000010810000}"/>
    <cellStyle name="Normal 4 6 6 2 2 8" xfId="33384" xr:uid="{00000000-0005-0000-0000-000011810000}"/>
    <cellStyle name="Normal 4 6 6 2 3" xfId="3522" xr:uid="{00000000-0005-0000-0000-000012810000}"/>
    <cellStyle name="Normal 4 6 6 2 3 2" xfId="3523" xr:uid="{00000000-0005-0000-0000-000013810000}"/>
    <cellStyle name="Normal 4 6 6 2 3 2 2" xfId="7733" xr:uid="{00000000-0005-0000-0000-000014810000}"/>
    <cellStyle name="Normal 4 6 6 2 3 2 2 2" xfId="27687" xr:uid="{00000000-0005-0000-0000-000015810000}"/>
    <cellStyle name="Normal 4 6 6 2 3 2 2 2 2" xfId="47637" xr:uid="{00000000-0005-0000-0000-000016810000}"/>
    <cellStyle name="Normal 4 6 6 2 3 2 2 3" xfId="19137" xr:uid="{00000000-0005-0000-0000-000017810000}"/>
    <cellStyle name="Normal 4 6 6 2 3 2 2 4" xfId="39087" xr:uid="{00000000-0005-0000-0000-000018810000}"/>
    <cellStyle name="Normal 4 6 6 2 3 2 3" xfId="10585" xr:uid="{00000000-0005-0000-0000-000019810000}"/>
    <cellStyle name="Normal 4 6 6 2 3 2 3 2" xfId="30537" xr:uid="{00000000-0005-0000-0000-00001A810000}"/>
    <cellStyle name="Normal 4 6 6 2 3 2 3 2 2" xfId="50487" xr:uid="{00000000-0005-0000-0000-00001B810000}"/>
    <cellStyle name="Normal 4 6 6 2 3 2 3 3" xfId="21987" xr:uid="{00000000-0005-0000-0000-00001C810000}"/>
    <cellStyle name="Normal 4 6 6 2 3 2 3 4" xfId="41937" xr:uid="{00000000-0005-0000-0000-00001D810000}"/>
    <cellStyle name="Normal 4 6 6 2 3 2 4" xfId="16285" xr:uid="{00000000-0005-0000-0000-00001E810000}"/>
    <cellStyle name="Normal 4 6 6 2 3 2 4 2" xfId="36237" xr:uid="{00000000-0005-0000-0000-00001F810000}"/>
    <cellStyle name="Normal 4 6 6 2 3 2 5" xfId="24837" xr:uid="{00000000-0005-0000-0000-000020810000}"/>
    <cellStyle name="Normal 4 6 6 2 3 2 5 2" xfId="44787" xr:uid="{00000000-0005-0000-0000-000021810000}"/>
    <cellStyle name="Normal 4 6 6 2 3 2 6" xfId="13435" xr:uid="{00000000-0005-0000-0000-000022810000}"/>
    <cellStyle name="Normal 4 6 6 2 3 2 7" xfId="33387" xr:uid="{00000000-0005-0000-0000-000023810000}"/>
    <cellStyle name="Normal 4 6 6 2 3 3" xfId="7732" xr:uid="{00000000-0005-0000-0000-000024810000}"/>
    <cellStyle name="Normal 4 6 6 2 3 3 2" xfId="27686" xr:uid="{00000000-0005-0000-0000-000025810000}"/>
    <cellStyle name="Normal 4 6 6 2 3 3 2 2" xfId="47636" xr:uid="{00000000-0005-0000-0000-000026810000}"/>
    <cellStyle name="Normal 4 6 6 2 3 3 3" xfId="19136" xr:uid="{00000000-0005-0000-0000-000027810000}"/>
    <cellStyle name="Normal 4 6 6 2 3 3 4" xfId="39086" xr:uid="{00000000-0005-0000-0000-000028810000}"/>
    <cellStyle name="Normal 4 6 6 2 3 4" xfId="10584" xr:uid="{00000000-0005-0000-0000-000029810000}"/>
    <cellStyle name="Normal 4 6 6 2 3 4 2" xfId="30536" xr:uid="{00000000-0005-0000-0000-00002A810000}"/>
    <cellStyle name="Normal 4 6 6 2 3 4 2 2" xfId="50486" xr:uid="{00000000-0005-0000-0000-00002B810000}"/>
    <cellStyle name="Normal 4 6 6 2 3 4 3" xfId="21986" xr:uid="{00000000-0005-0000-0000-00002C810000}"/>
    <cellStyle name="Normal 4 6 6 2 3 4 4" xfId="41936" xr:uid="{00000000-0005-0000-0000-00002D810000}"/>
    <cellStyle name="Normal 4 6 6 2 3 5" xfId="16284" xr:uid="{00000000-0005-0000-0000-00002E810000}"/>
    <cellStyle name="Normal 4 6 6 2 3 5 2" xfId="36236" xr:uid="{00000000-0005-0000-0000-00002F810000}"/>
    <cellStyle name="Normal 4 6 6 2 3 6" xfId="24836" xr:uid="{00000000-0005-0000-0000-000030810000}"/>
    <cellStyle name="Normal 4 6 6 2 3 6 2" xfId="44786" xr:uid="{00000000-0005-0000-0000-000031810000}"/>
    <cellStyle name="Normal 4 6 6 2 3 7" xfId="13434" xr:uid="{00000000-0005-0000-0000-000032810000}"/>
    <cellStyle name="Normal 4 6 6 2 3 8" xfId="33386" xr:uid="{00000000-0005-0000-0000-000033810000}"/>
    <cellStyle name="Normal 4 6 6 2 4" xfId="3524" xr:uid="{00000000-0005-0000-0000-000034810000}"/>
    <cellStyle name="Normal 4 6 6 2 4 2" xfId="7734" xr:uid="{00000000-0005-0000-0000-000035810000}"/>
    <cellStyle name="Normal 4 6 6 2 4 2 2" xfId="27688" xr:uid="{00000000-0005-0000-0000-000036810000}"/>
    <cellStyle name="Normal 4 6 6 2 4 2 2 2" xfId="47638" xr:uid="{00000000-0005-0000-0000-000037810000}"/>
    <cellStyle name="Normal 4 6 6 2 4 2 3" xfId="19138" xr:uid="{00000000-0005-0000-0000-000038810000}"/>
    <cellStyle name="Normal 4 6 6 2 4 2 4" xfId="39088" xr:uid="{00000000-0005-0000-0000-000039810000}"/>
    <cellStyle name="Normal 4 6 6 2 4 3" xfId="10586" xr:uid="{00000000-0005-0000-0000-00003A810000}"/>
    <cellStyle name="Normal 4 6 6 2 4 3 2" xfId="30538" xr:uid="{00000000-0005-0000-0000-00003B810000}"/>
    <cellStyle name="Normal 4 6 6 2 4 3 2 2" xfId="50488" xr:uid="{00000000-0005-0000-0000-00003C810000}"/>
    <cellStyle name="Normal 4 6 6 2 4 3 3" xfId="21988" xr:uid="{00000000-0005-0000-0000-00003D810000}"/>
    <cellStyle name="Normal 4 6 6 2 4 3 4" xfId="41938" xr:uid="{00000000-0005-0000-0000-00003E810000}"/>
    <cellStyle name="Normal 4 6 6 2 4 4" xfId="16286" xr:uid="{00000000-0005-0000-0000-00003F810000}"/>
    <cellStyle name="Normal 4 6 6 2 4 4 2" xfId="36238" xr:uid="{00000000-0005-0000-0000-000040810000}"/>
    <cellStyle name="Normal 4 6 6 2 4 5" xfId="24838" xr:uid="{00000000-0005-0000-0000-000041810000}"/>
    <cellStyle name="Normal 4 6 6 2 4 5 2" xfId="44788" xr:uid="{00000000-0005-0000-0000-000042810000}"/>
    <cellStyle name="Normal 4 6 6 2 4 6" xfId="13436" xr:uid="{00000000-0005-0000-0000-000043810000}"/>
    <cellStyle name="Normal 4 6 6 2 4 7" xfId="33388" xr:uid="{00000000-0005-0000-0000-000044810000}"/>
    <cellStyle name="Normal 4 6 6 2 5" xfId="7729" xr:uid="{00000000-0005-0000-0000-000045810000}"/>
    <cellStyle name="Normal 4 6 6 2 5 2" xfId="27683" xr:uid="{00000000-0005-0000-0000-000046810000}"/>
    <cellStyle name="Normal 4 6 6 2 5 2 2" xfId="47633" xr:uid="{00000000-0005-0000-0000-000047810000}"/>
    <cellStyle name="Normal 4 6 6 2 5 3" xfId="19133" xr:uid="{00000000-0005-0000-0000-000048810000}"/>
    <cellStyle name="Normal 4 6 6 2 5 4" xfId="39083" xr:uid="{00000000-0005-0000-0000-000049810000}"/>
    <cellStyle name="Normal 4 6 6 2 6" xfId="10581" xr:uid="{00000000-0005-0000-0000-00004A810000}"/>
    <cellStyle name="Normal 4 6 6 2 6 2" xfId="30533" xr:uid="{00000000-0005-0000-0000-00004B810000}"/>
    <cellStyle name="Normal 4 6 6 2 6 2 2" xfId="50483" xr:uid="{00000000-0005-0000-0000-00004C810000}"/>
    <cellStyle name="Normal 4 6 6 2 6 3" xfId="21983" xr:uid="{00000000-0005-0000-0000-00004D810000}"/>
    <cellStyle name="Normal 4 6 6 2 6 4" xfId="41933" xr:uid="{00000000-0005-0000-0000-00004E810000}"/>
    <cellStyle name="Normal 4 6 6 2 7" xfId="16281" xr:uid="{00000000-0005-0000-0000-00004F810000}"/>
    <cellStyle name="Normal 4 6 6 2 7 2" xfId="36233" xr:uid="{00000000-0005-0000-0000-000050810000}"/>
    <cellStyle name="Normal 4 6 6 2 8" xfId="24833" xr:uid="{00000000-0005-0000-0000-000051810000}"/>
    <cellStyle name="Normal 4 6 6 2 8 2" xfId="44783" xr:uid="{00000000-0005-0000-0000-000052810000}"/>
    <cellStyle name="Normal 4 6 6 2 9" xfId="13431" xr:uid="{00000000-0005-0000-0000-000053810000}"/>
    <cellStyle name="Normal 4 6 6 3" xfId="3525" xr:uid="{00000000-0005-0000-0000-000054810000}"/>
    <cellStyle name="Normal 4 6 6 3 2" xfId="3526" xr:uid="{00000000-0005-0000-0000-000055810000}"/>
    <cellStyle name="Normal 4 6 6 3 2 2" xfId="7736" xr:uid="{00000000-0005-0000-0000-000056810000}"/>
    <cellStyle name="Normal 4 6 6 3 2 2 2" xfId="27690" xr:uid="{00000000-0005-0000-0000-000057810000}"/>
    <cellStyle name="Normal 4 6 6 3 2 2 2 2" xfId="47640" xr:uid="{00000000-0005-0000-0000-000058810000}"/>
    <cellStyle name="Normal 4 6 6 3 2 2 3" xfId="19140" xr:uid="{00000000-0005-0000-0000-000059810000}"/>
    <cellStyle name="Normal 4 6 6 3 2 2 4" xfId="39090" xr:uid="{00000000-0005-0000-0000-00005A810000}"/>
    <cellStyle name="Normal 4 6 6 3 2 3" xfId="10588" xr:uid="{00000000-0005-0000-0000-00005B810000}"/>
    <cellStyle name="Normal 4 6 6 3 2 3 2" xfId="30540" xr:uid="{00000000-0005-0000-0000-00005C810000}"/>
    <cellStyle name="Normal 4 6 6 3 2 3 2 2" xfId="50490" xr:uid="{00000000-0005-0000-0000-00005D810000}"/>
    <cellStyle name="Normal 4 6 6 3 2 3 3" xfId="21990" xr:uid="{00000000-0005-0000-0000-00005E810000}"/>
    <cellStyle name="Normal 4 6 6 3 2 3 4" xfId="41940" xr:uid="{00000000-0005-0000-0000-00005F810000}"/>
    <cellStyle name="Normal 4 6 6 3 2 4" xfId="16288" xr:uid="{00000000-0005-0000-0000-000060810000}"/>
    <cellStyle name="Normal 4 6 6 3 2 4 2" xfId="36240" xr:uid="{00000000-0005-0000-0000-000061810000}"/>
    <cellStyle name="Normal 4 6 6 3 2 5" xfId="24840" xr:uid="{00000000-0005-0000-0000-000062810000}"/>
    <cellStyle name="Normal 4 6 6 3 2 5 2" xfId="44790" xr:uid="{00000000-0005-0000-0000-000063810000}"/>
    <cellStyle name="Normal 4 6 6 3 2 6" xfId="13438" xr:uid="{00000000-0005-0000-0000-000064810000}"/>
    <cellStyle name="Normal 4 6 6 3 2 7" xfId="33390" xr:uid="{00000000-0005-0000-0000-000065810000}"/>
    <cellStyle name="Normal 4 6 6 3 3" xfId="7735" xr:uid="{00000000-0005-0000-0000-000066810000}"/>
    <cellStyle name="Normal 4 6 6 3 3 2" xfId="27689" xr:uid="{00000000-0005-0000-0000-000067810000}"/>
    <cellStyle name="Normal 4 6 6 3 3 2 2" xfId="47639" xr:uid="{00000000-0005-0000-0000-000068810000}"/>
    <cellStyle name="Normal 4 6 6 3 3 3" xfId="19139" xr:uid="{00000000-0005-0000-0000-000069810000}"/>
    <cellStyle name="Normal 4 6 6 3 3 4" xfId="39089" xr:uid="{00000000-0005-0000-0000-00006A810000}"/>
    <cellStyle name="Normal 4 6 6 3 4" xfId="10587" xr:uid="{00000000-0005-0000-0000-00006B810000}"/>
    <cellStyle name="Normal 4 6 6 3 4 2" xfId="30539" xr:uid="{00000000-0005-0000-0000-00006C810000}"/>
    <cellStyle name="Normal 4 6 6 3 4 2 2" xfId="50489" xr:uid="{00000000-0005-0000-0000-00006D810000}"/>
    <cellStyle name="Normal 4 6 6 3 4 3" xfId="21989" xr:uid="{00000000-0005-0000-0000-00006E810000}"/>
    <cellStyle name="Normal 4 6 6 3 4 4" xfId="41939" xr:uid="{00000000-0005-0000-0000-00006F810000}"/>
    <cellStyle name="Normal 4 6 6 3 5" xfId="16287" xr:uid="{00000000-0005-0000-0000-000070810000}"/>
    <cellStyle name="Normal 4 6 6 3 5 2" xfId="36239" xr:uid="{00000000-0005-0000-0000-000071810000}"/>
    <cellStyle name="Normal 4 6 6 3 6" xfId="24839" xr:uid="{00000000-0005-0000-0000-000072810000}"/>
    <cellStyle name="Normal 4 6 6 3 6 2" xfId="44789" xr:uid="{00000000-0005-0000-0000-000073810000}"/>
    <cellStyle name="Normal 4 6 6 3 7" xfId="13437" xr:uid="{00000000-0005-0000-0000-000074810000}"/>
    <cellStyle name="Normal 4 6 6 3 8" xfId="33389" xr:uid="{00000000-0005-0000-0000-000075810000}"/>
    <cellStyle name="Normal 4 6 6 4" xfId="3527" xr:uid="{00000000-0005-0000-0000-000076810000}"/>
    <cellStyle name="Normal 4 6 6 4 2" xfId="3528" xr:uid="{00000000-0005-0000-0000-000077810000}"/>
    <cellStyle name="Normal 4 6 6 4 2 2" xfId="7738" xr:uid="{00000000-0005-0000-0000-000078810000}"/>
    <cellStyle name="Normal 4 6 6 4 2 2 2" xfId="27692" xr:uid="{00000000-0005-0000-0000-000079810000}"/>
    <cellStyle name="Normal 4 6 6 4 2 2 2 2" xfId="47642" xr:uid="{00000000-0005-0000-0000-00007A810000}"/>
    <cellStyle name="Normal 4 6 6 4 2 2 3" xfId="19142" xr:uid="{00000000-0005-0000-0000-00007B810000}"/>
    <cellStyle name="Normal 4 6 6 4 2 2 4" xfId="39092" xr:uid="{00000000-0005-0000-0000-00007C810000}"/>
    <cellStyle name="Normal 4 6 6 4 2 3" xfId="10590" xr:uid="{00000000-0005-0000-0000-00007D810000}"/>
    <cellStyle name="Normal 4 6 6 4 2 3 2" xfId="30542" xr:uid="{00000000-0005-0000-0000-00007E810000}"/>
    <cellStyle name="Normal 4 6 6 4 2 3 2 2" xfId="50492" xr:uid="{00000000-0005-0000-0000-00007F810000}"/>
    <cellStyle name="Normal 4 6 6 4 2 3 3" xfId="21992" xr:uid="{00000000-0005-0000-0000-000080810000}"/>
    <cellStyle name="Normal 4 6 6 4 2 3 4" xfId="41942" xr:uid="{00000000-0005-0000-0000-000081810000}"/>
    <cellStyle name="Normal 4 6 6 4 2 4" xfId="16290" xr:uid="{00000000-0005-0000-0000-000082810000}"/>
    <cellStyle name="Normal 4 6 6 4 2 4 2" xfId="36242" xr:uid="{00000000-0005-0000-0000-000083810000}"/>
    <cellStyle name="Normal 4 6 6 4 2 5" xfId="24842" xr:uid="{00000000-0005-0000-0000-000084810000}"/>
    <cellStyle name="Normal 4 6 6 4 2 5 2" xfId="44792" xr:uid="{00000000-0005-0000-0000-000085810000}"/>
    <cellStyle name="Normal 4 6 6 4 2 6" xfId="13440" xr:uid="{00000000-0005-0000-0000-000086810000}"/>
    <cellStyle name="Normal 4 6 6 4 2 7" xfId="33392" xr:uid="{00000000-0005-0000-0000-000087810000}"/>
    <cellStyle name="Normal 4 6 6 4 3" xfId="7737" xr:uid="{00000000-0005-0000-0000-000088810000}"/>
    <cellStyle name="Normal 4 6 6 4 3 2" xfId="27691" xr:uid="{00000000-0005-0000-0000-000089810000}"/>
    <cellStyle name="Normal 4 6 6 4 3 2 2" xfId="47641" xr:uid="{00000000-0005-0000-0000-00008A810000}"/>
    <cellStyle name="Normal 4 6 6 4 3 3" xfId="19141" xr:uid="{00000000-0005-0000-0000-00008B810000}"/>
    <cellStyle name="Normal 4 6 6 4 3 4" xfId="39091" xr:uid="{00000000-0005-0000-0000-00008C810000}"/>
    <cellStyle name="Normal 4 6 6 4 4" xfId="10589" xr:uid="{00000000-0005-0000-0000-00008D810000}"/>
    <cellStyle name="Normal 4 6 6 4 4 2" xfId="30541" xr:uid="{00000000-0005-0000-0000-00008E810000}"/>
    <cellStyle name="Normal 4 6 6 4 4 2 2" xfId="50491" xr:uid="{00000000-0005-0000-0000-00008F810000}"/>
    <cellStyle name="Normal 4 6 6 4 4 3" xfId="21991" xr:uid="{00000000-0005-0000-0000-000090810000}"/>
    <cellStyle name="Normal 4 6 6 4 4 4" xfId="41941" xr:uid="{00000000-0005-0000-0000-000091810000}"/>
    <cellStyle name="Normal 4 6 6 4 5" xfId="16289" xr:uid="{00000000-0005-0000-0000-000092810000}"/>
    <cellStyle name="Normal 4 6 6 4 5 2" xfId="36241" xr:uid="{00000000-0005-0000-0000-000093810000}"/>
    <cellStyle name="Normal 4 6 6 4 6" xfId="24841" xr:uid="{00000000-0005-0000-0000-000094810000}"/>
    <cellStyle name="Normal 4 6 6 4 6 2" xfId="44791" xr:uid="{00000000-0005-0000-0000-000095810000}"/>
    <cellStyle name="Normal 4 6 6 4 7" xfId="13439" xr:uid="{00000000-0005-0000-0000-000096810000}"/>
    <cellStyle name="Normal 4 6 6 4 8" xfId="33391" xr:uid="{00000000-0005-0000-0000-000097810000}"/>
    <cellStyle name="Normal 4 6 6 5" xfId="3529" xr:uid="{00000000-0005-0000-0000-000098810000}"/>
    <cellStyle name="Normal 4 6 6 5 2" xfId="7739" xr:uid="{00000000-0005-0000-0000-000099810000}"/>
    <cellStyle name="Normal 4 6 6 5 2 2" xfId="27693" xr:uid="{00000000-0005-0000-0000-00009A810000}"/>
    <cellStyle name="Normal 4 6 6 5 2 2 2" xfId="47643" xr:uid="{00000000-0005-0000-0000-00009B810000}"/>
    <cellStyle name="Normal 4 6 6 5 2 3" xfId="19143" xr:uid="{00000000-0005-0000-0000-00009C810000}"/>
    <cellStyle name="Normal 4 6 6 5 2 4" xfId="39093" xr:uid="{00000000-0005-0000-0000-00009D810000}"/>
    <cellStyle name="Normal 4 6 6 5 3" xfId="10591" xr:uid="{00000000-0005-0000-0000-00009E810000}"/>
    <cellStyle name="Normal 4 6 6 5 3 2" xfId="30543" xr:uid="{00000000-0005-0000-0000-00009F810000}"/>
    <cellStyle name="Normal 4 6 6 5 3 2 2" xfId="50493" xr:uid="{00000000-0005-0000-0000-0000A0810000}"/>
    <cellStyle name="Normal 4 6 6 5 3 3" xfId="21993" xr:uid="{00000000-0005-0000-0000-0000A1810000}"/>
    <cellStyle name="Normal 4 6 6 5 3 4" xfId="41943" xr:uid="{00000000-0005-0000-0000-0000A2810000}"/>
    <cellStyle name="Normal 4 6 6 5 4" xfId="16291" xr:uid="{00000000-0005-0000-0000-0000A3810000}"/>
    <cellStyle name="Normal 4 6 6 5 4 2" xfId="36243" xr:uid="{00000000-0005-0000-0000-0000A4810000}"/>
    <cellStyle name="Normal 4 6 6 5 5" xfId="24843" xr:uid="{00000000-0005-0000-0000-0000A5810000}"/>
    <cellStyle name="Normal 4 6 6 5 5 2" xfId="44793" xr:uid="{00000000-0005-0000-0000-0000A6810000}"/>
    <cellStyle name="Normal 4 6 6 5 6" xfId="13441" xr:uid="{00000000-0005-0000-0000-0000A7810000}"/>
    <cellStyle name="Normal 4 6 6 5 7" xfId="33393" xr:uid="{00000000-0005-0000-0000-0000A8810000}"/>
    <cellStyle name="Normal 4 6 6 6" xfId="7728" xr:uid="{00000000-0005-0000-0000-0000A9810000}"/>
    <cellStyle name="Normal 4 6 6 6 2" xfId="27682" xr:uid="{00000000-0005-0000-0000-0000AA810000}"/>
    <cellStyle name="Normal 4 6 6 6 2 2" xfId="47632" xr:uid="{00000000-0005-0000-0000-0000AB810000}"/>
    <cellStyle name="Normal 4 6 6 6 3" xfId="19132" xr:uid="{00000000-0005-0000-0000-0000AC810000}"/>
    <cellStyle name="Normal 4 6 6 6 4" xfId="39082" xr:uid="{00000000-0005-0000-0000-0000AD810000}"/>
    <cellStyle name="Normal 4 6 6 7" xfId="10580" xr:uid="{00000000-0005-0000-0000-0000AE810000}"/>
    <cellStyle name="Normal 4 6 6 7 2" xfId="30532" xr:uid="{00000000-0005-0000-0000-0000AF810000}"/>
    <cellStyle name="Normal 4 6 6 7 2 2" xfId="50482" xr:uid="{00000000-0005-0000-0000-0000B0810000}"/>
    <cellStyle name="Normal 4 6 6 7 3" xfId="21982" xr:uid="{00000000-0005-0000-0000-0000B1810000}"/>
    <cellStyle name="Normal 4 6 6 7 4" xfId="41932" xr:uid="{00000000-0005-0000-0000-0000B2810000}"/>
    <cellStyle name="Normal 4 6 6 8" xfId="16280" xr:uid="{00000000-0005-0000-0000-0000B3810000}"/>
    <cellStyle name="Normal 4 6 6 8 2" xfId="36232" xr:uid="{00000000-0005-0000-0000-0000B4810000}"/>
    <cellStyle name="Normal 4 6 6 9" xfId="24832" xr:uid="{00000000-0005-0000-0000-0000B5810000}"/>
    <cellStyle name="Normal 4 6 6 9 2" xfId="44782" xr:uid="{00000000-0005-0000-0000-0000B6810000}"/>
    <cellStyle name="Normal 4 6 7" xfId="3530" xr:uid="{00000000-0005-0000-0000-0000B7810000}"/>
    <cellStyle name="Normal 4 6 7 10" xfId="33394" xr:uid="{00000000-0005-0000-0000-0000B8810000}"/>
    <cellStyle name="Normal 4 6 7 2" xfId="3531" xr:uid="{00000000-0005-0000-0000-0000B9810000}"/>
    <cellStyle name="Normal 4 6 7 2 2" xfId="3532" xr:uid="{00000000-0005-0000-0000-0000BA810000}"/>
    <cellStyle name="Normal 4 6 7 2 2 2" xfId="7742" xr:uid="{00000000-0005-0000-0000-0000BB810000}"/>
    <cellStyle name="Normal 4 6 7 2 2 2 2" xfId="27696" xr:uid="{00000000-0005-0000-0000-0000BC810000}"/>
    <cellStyle name="Normal 4 6 7 2 2 2 2 2" xfId="47646" xr:uid="{00000000-0005-0000-0000-0000BD810000}"/>
    <cellStyle name="Normal 4 6 7 2 2 2 3" xfId="19146" xr:uid="{00000000-0005-0000-0000-0000BE810000}"/>
    <cellStyle name="Normal 4 6 7 2 2 2 4" xfId="39096" xr:uid="{00000000-0005-0000-0000-0000BF810000}"/>
    <cellStyle name="Normal 4 6 7 2 2 3" xfId="10594" xr:uid="{00000000-0005-0000-0000-0000C0810000}"/>
    <cellStyle name="Normal 4 6 7 2 2 3 2" xfId="30546" xr:uid="{00000000-0005-0000-0000-0000C1810000}"/>
    <cellStyle name="Normal 4 6 7 2 2 3 2 2" xfId="50496" xr:uid="{00000000-0005-0000-0000-0000C2810000}"/>
    <cellStyle name="Normal 4 6 7 2 2 3 3" xfId="21996" xr:uid="{00000000-0005-0000-0000-0000C3810000}"/>
    <cellStyle name="Normal 4 6 7 2 2 3 4" xfId="41946" xr:uid="{00000000-0005-0000-0000-0000C4810000}"/>
    <cellStyle name="Normal 4 6 7 2 2 4" xfId="16294" xr:uid="{00000000-0005-0000-0000-0000C5810000}"/>
    <cellStyle name="Normal 4 6 7 2 2 4 2" xfId="36246" xr:uid="{00000000-0005-0000-0000-0000C6810000}"/>
    <cellStyle name="Normal 4 6 7 2 2 5" xfId="24846" xr:uid="{00000000-0005-0000-0000-0000C7810000}"/>
    <cellStyle name="Normal 4 6 7 2 2 5 2" xfId="44796" xr:uid="{00000000-0005-0000-0000-0000C8810000}"/>
    <cellStyle name="Normal 4 6 7 2 2 6" xfId="13444" xr:uid="{00000000-0005-0000-0000-0000C9810000}"/>
    <cellStyle name="Normal 4 6 7 2 2 7" xfId="33396" xr:uid="{00000000-0005-0000-0000-0000CA810000}"/>
    <cellStyle name="Normal 4 6 7 2 3" xfId="7741" xr:uid="{00000000-0005-0000-0000-0000CB810000}"/>
    <cellStyle name="Normal 4 6 7 2 3 2" xfId="27695" xr:uid="{00000000-0005-0000-0000-0000CC810000}"/>
    <cellStyle name="Normal 4 6 7 2 3 2 2" xfId="47645" xr:uid="{00000000-0005-0000-0000-0000CD810000}"/>
    <cellStyle name="Normal 4 6 7 2 3 3" xfId="19145" xr:uid="{00000000-0005-0000-0000-0000CE810000}"/>
    <cellStyle name="Normal 4 6 7 2 3 4" xfId="39095" xr:uid="{00000000-0005-0000-0000-0000CF810000}"/>
    <cellStyle name="Normal 4 6 7 2 4" xfId="10593" xr:uid="{00000000-0005-0000-0000-0000D0810000}"/>
    <cellStyle name="Normal 4 6 7 2 4 2" xfId="30545" xr:uid="{00000000-0005-0000-0000-0000D1810000}"/>
    <cellStyle name="Normal 4 6 7 2 4 2 2" xfId="50495" xr:uid="{00000000-0005-0000-0000-0000D2810000}"/>
    <cellStyle name="Normal 4 6 7 2 4 3" xfId="21995" xr:uid="{00000000-0005-0000-0000-0000D3810000}"/>
    <cellStyle name="Normal 4 6 7 2 4 4" xfId="41945" xr:uid="{00000000-0005-0000-0000-0000D4810000}"/>
    <cellStyle name="Normal 4 6 7 2 5" xfId="16293" xr:uid="{00000000-0005-0000-0000-0000D5810000}"/>
    <cellStyle name="Normal 4 6 7 2 5 2" xfId="36245" xr:uid="{00000000-0005-0000-0000-0000D6810000}"/>
    <cellStyle name="Normal 4 6 7 2 6" xfId="24845" xr:uid="{00000000-0005-0000-0000-0000D7810000}"/>
    <cellStyle name="Normal 4 6 7 2 6 2" xfId="44795" xr:uid="{00000000-0005-0000-0000-0000D8810000}"/>
    <cellStyle name="Normal 4 6 7 2 7" xfId="13443" xr:uid="{00000000-0005-0000-0000-0000D9810000}"/>
    <cellStyle name="Normal 4 6 7 2 8" xfId="33395" xr:uid="{00000000-0005-0000-0000-0000DA810000}"/>
    <cellStyle name="Normal 4 6 7 3" xfId="3533" xr:uid="{00000000-0005-0000-0000-0000DB810000}"/>
    <cellStyle name="Normal 4 6 7 3 2" xfId="3534" xr:uid="{00000000-0005-0000-0000-0000DC810000}"/>
    <cellStyle name="Normal 4 6 7 3 2 2" xfId="7744" xr:uid="{00000000-0005-0000-0000-0000DD810000}"/>
    <cellStyle name="Normal 4 6 7 3 2 2 2" xfId="27698" xr:uid="{00000000-0005-0000-0000-0000DE810000}"/>
    <cellStyle name="Normal 4 6 7 3 2 2 2 2" xfId="47648" xr:uid="{00000000-0005-0000-0000-0000DF810000}"/>
    <cellStyle name="Normal 4 6 7 3 2 2 3" xfId="19148" xr:uid="{00000000-0005-0000-0000-0000E0810000}"/>
    <cellStyle name="Normal 4 6 7 3 2 2 4" xfId="39098" xr:uid="{00000000-0005-0000-0000-0000E1810000}"/>
    <cellStyle name="Normal 4 6 7 3 2 3" xfId="10596" xr:uid="{00000000-0005-0000-0000-0000E2810000}"/>
    <cellStyle name="Normal 4 6 7 3 2 3 2" xfId="30548" xr:uid="{00000000-0005-0000-0000-0000E3810000}"/>
    <cellStyle name="Normal 4 6 7 3 2 3 2 2" xfId="50498" xr:uid="{00000000-0005-0000-0000-0000E4810000}"/>
    <cellStyle name="Normal 4 6 7 3 2 3 3" xfId="21998" xr:uid="{00000000-0005-0000-0000-0000E5810000}"/>
    <cellStyle name="Normal 4 6 7 3 2 3 4" xfId="41948" xr:uid="{00000000-0005-0000-0000-0000E6810000}"/>
    <cellStyle name="Normal 4 6 7 3 2 4" xfId="16296" xr:uid="{00000000-0005-0000-0000-0000E7810000}"/>
    <cellStyle name="Normal 4 6 7 3 2 4 2" xfId="36248" xr:uid="{00000000-0005-0000-0000-0000E8810000}"/>
    <cellStyle name="Normal 4 6 7 3 2 5" xfId="24848" xr:uid="{00000000-0005-0000-0000-0000E9810000}"/>
    <cellStyle name="Normal 4 6 7 3 2 5 2" xfId="44798" xr:uid="{00000000-0005-0000-0000-0000EA810000}"/>
    <cellStyle name="Normal 4 6 7 3 2 6" xfId="13446" xr:uid="{00000000-0005-0000-0000-0000EB810000}"/>
    <cellStyle name="Normal 4 6 7 3 2 7" xfId="33398" xr:uid="{00000000-0005-0000-0000-0000EC810000}"/>
    <cellStyle name="Normal 4 6 7 3 3" xfId="7743" xr:uid="{00000000-0005-0000-0000-0000ED810000}"/>
    <cellStyle name="Normal 4 6 7 3 3 2" xfId="27697" xr:uid="{00000000-0005-0000-0000-0000EE810000}"/>
    <cellStyle name="Normal 4 6 7 3 3 2 2" xfId="47647" xr:uid="{00000000-0005-0000-0000-0000EF810000}"/>
    <cellStyle name="Normal 4 6 7 3 3 3" xfId="19147" xr:uid="{00000000-0005-0000-0000-0000F0810000}"/>
    <cellStyle name="Normal 4 6 7 3 3 4" xfId="39097" xr:uid="{00000000-0005-0000-0000-0000F1810000}"/>
    <cellStyle name="Normal 4 6 7 3 4" xfId="10595" xr:uid="{00000000-0005-0000-0000-0000F2810000}"/>
    <cellStyle name="Normal 4 6 7 3 4 2" xfId="30547" xr:uid="{00000000-0005-0000-0000-0000F3810000}"/>
    <cellStyle name="Normal 4 6 7 3 4 2 2" xfId="50497" xr:uid="{00000000-0005-0000-0000-0000F4810000}"/>
    <cellStyle name="Normal 4 6 7 3 4 3" xfId="21997" xr:uid="{00000000-0005-0000-0000-0000F5810000}"/>
    <cellStyle name="Normal 4 6 7 3 4 4" xfId="41947" xr:uid="{00000000-0005-0000-0000-0000F6810000}"/>
    <cellStyle name="Normal 4 6 7 3 5" xfId="16295" xr:uid="{00000000-0005-0000-0000-0000F7810000}"/>
    <cellStyle name="Normal 4 6 7 3 5 2" xfId="36247" xr:uid="{00000000-0005-0000-0000-0000F8810000}"/>
    <cellStyle name="Normal 4 6 7 3 6" xfId="24847" xr:uid="{00000000-0005-0000-0000-0000F9810000}"/>
    <cellStyle name="Normal 4 6 7 3 6 2" xfId="44797" xr:uid="{00000000-0005-0000-0000-0000FA810000}"/>
    <cellStyle name="Normal 4 6 7 3 7" xfId="13445" xr:uid="{00000000-0005-0000-0000-0000FB810000}"/>
    <cellStyle name="Normal 4 6 7 3 8" xfId="33397" xr:uid="{00000000-0005-0000-0000-0000FC810000}"/>
    <cellStyle name="Normal 4 6 7 4" xfId="3535" xr:uid="{00000000-0005-0000-0000-0000FD810000}"/>
    <cellStyle name="Normal 4 6 7 4 2" xfId="7745" xr:uid="{00000000-0005-0000-0000-0000FE810000}"/>
    <cellStyle name="Normal 4 6 7 4 2 2" xfId="27699" xr:uid="{00000000-0005-0000-0000-0000FF810000}"/>
    <cellStyle name="Normal 4 6 7 4 2 2 2" xfId="47649" xr:uid="{00000000-0005-0000-0000-000000820000}"/>
    <cellStyle name="Normal 4 6 7 4 2 3" xfId="19149" xr:uid="{00000000-0005-0000-0000-000001820000}"/>
    <cellStyle name="Normal 4 6 7 4 2 4" xfId="39099" xr:uid="{00000000-0005-0000-0000-000002820000}"/>
    <cellStyle name="Normal 4 6 7 4 3" xfId="10597" xr:uid="{00000000-0005-0000-0000-000003820000}"/>
    <cellStyle name="Normal 4 6 7 4 3 2" xfId="30549" xr:uid="{00000000-0005-0000-0000-000004820000}"/>
    <cellStyle name="Normal 4 6 7 4 3 2 2" xfId="50499" xr:uid="{00000000-0005-0000-0000-000005820000}"/>
    <cellStyle name="Normal 4 6 7 4 3 3" xfId="21999" xr:uid="{00000000-0005-0000-0000-000006820000}"/>
    <cellStyle name="Normal 4 6 7 4 3 4" xfId="41949" xr:uid="{00000000-0005-0000-0000-000007820000}"/>
    <cellStyle name="Normal 4 6 7 4 4" xfId="16297" xr:uid="{00000000-0005-0000-0000-000008820000}"/>
    <cellStyle name="Normal 4 6 7 4 4 2" xfId="36249" xr:uid="{00000000-0005-0000-0000-000009820000}"/>
    <cellStyle name="Normal 4 6 7 4 5" xfId="24849" xr:uid="{00000000-0005-0000-0000-00000A820000}"/>
    <cellStyle name="Normal 4 6 7 4 5 2" xfId="44799" xr:uid="{00000000-0005-0000-0000-00000B820000}"/>
    <cellStyle name="Normal 4 6 7 4 6" xfId="13447" xr:uid="{00000000-0005-0000-0000-00000C820000}"/>
    <cellStyle name="Normal 4 6 7 4 7" xfId="33399" xr:uid="{00000000-0005-0000-0000-00000D820000}"/>
    <cellStyle name="Normal 4 6 7 5" xfId="7740" xr:uid="{00000000-0005-0000-0000-00000E820000}"/>
    <cellStyle name="Normal 4 6 7 5 2" xfId="27694" xr:uid="{00000000-0005-0000-0000-00000F820000}"/>
    <cellStyle name="Normal 4 6 7 5 2 2" xfId="47644" xr:uid="{00000000-0005-0000-0000-000010820000}"/>
    <cellStyle name="Normal 4 6 7 5 3" xfId="19144" xr:uid="{00000000-0005-0000-0000-000011820000}"/>
    <cellStyle name="Normal 4 6 7 5 4" xfId="39094" xr:uid="{00000000-0005-0000-0000-000012820000}"/>
    <cellStyle name="Normal 4 6 7 6" xfId="10592" xr:uid="{00000000-0005-0000-0000-000013820000}"/>
    <cellStyle name="Normal 4 6 7 6 2" xfId="30544" xr:uid="{00000000-0005-0000-0000-000014820000}"/>
    <cellStyle name="Normal 4 6 7 6 2 2" xfId="50494" xr:uid="{00000000-0005-0000-0000-000015820000}"/>
    <cellStyle name="Normal 4 6 7 6 3" xfId="21994" xr:uid="{00000000-0005-0000-0000-000016820000}"/>
    <cellStyle name="Normal 4 6 7 6 4" xfId="41944" xr:uid="{00000000-0005-0000-0000-000017820000}"/>
    <cellStyle name="Normal 4 6 7 7" xfId="16292" xr:uid="{00000000-0005-0000-0000-000018820000}"/>
    <cellStyle name="Normal 4 6 7 7 2" xfId="36244" xr:uid="{00000000-0005-0000-0000-000019820000}"/>
    <cellStyle name="Normal 4 6 7 8" xfId="24844" xr:uid="{00000000-0005-0000-0000-00001A820000}"/>
    <cellStyle name="Normal 4 6 7 8 2" xfId="44794" xr:uid="{00000000-0005-0000-0000-00001B820000}"/>
    <cellStyle name="Normal 4 6 7 9" xfId="13442" xr:uid="{00000000-0005-0000-0000-00001C820000}"/>
    <cellStyle name="Normal 4 6 8" xfId="3536" xr:uid="{00000000-0005-0000-0000-00001D820000}"/>
    <cellStyle name="Normal 4 6 8 2" xfId="3537" xr:uid="{00000000-0005-0000-0000-00001E820000}"/>
    <cellStyle name="Normal 4 6 8 2 2" xfId="3538" xr:uid="{00000000-0005-0000-0000-00001F820000}"/>
    <cellStyle name="Normal 4 6 8 2 2 2" xfId="7748" xr:uid="{00000000-0005-0000-0000-000020820000}"/>
    <cellStyle name="Normal 4 6 8 2 2 2 2" xfId="27702" xr:uid="{00000000-0005-0000-0000-000021820000}"/>
    <cellStyle name="Normal 4 6 8 2 2 2 2 2" xfId="47652" xr:uid="{00000000-0005-0000-0000-000022820000}"/>
    <cellStyle name="Normal 4 6 8 2 2 2 3" xfId="19152" xr:uid="{00000000-0005-0000-0000-000023820000}"/>
    <cellStyle name="Normal 4 6 8 2 2 2 4" xfId="39102" xr:uid="{00000000-0005-0000-0000-000024820000}"/>
    <cellStyle name="Normal 4 6 8 2 2 3" xfId="10600" xr:uid="{00000000-0005-0000-0000-000025820000}"/>
    <cellStyle name="Normal 4 6 8 2 2 3 2" xfId="30552" xr:uid="{00000000-0005-0000-0000-000026820000}"/>
    <cellStyle name="Normal 4 6 8 2 2 3 2 2" xfId="50502" xr:uid="{00000000-0005-0000-0000-000027820000}"/>
    <cellStyle name="Normal 4 6 8 2 2 3 3" xfId="22002" xr:uid="{00000000-0005-0000-0000-000028820000}"/>
    <cellStyle name="Normal 4 6 8 2 2 3 4" xfId="41952" xr:uid="{00000000-0005-0000-0000-000029820000}"/>
    <cellStyle name="Normal 4 6 8 2 2 4" xfId="16300" xr:uid="{00000000-0005-0000-0000-00002A820000}"/>
    <cellStyle name="Normal 4 6 8 2 2 4 2" xfId="36252" xr:uid="{00000000-0005-0000-0000-00002B820000}"/>
    <cellStyle name="Normal 4 6 8 2 2 5" xfId="24852" xr:uid="{00000000-0005-0000-0000-00002C820000}"/>
    <cellStyle name="Normal 4 6 8 2 2 5 2" xfId="44802" xr:uid="{00000000-0005-0000-0000-00002D820000}"/>
    <cellStyle name="Normal 4 6 8 2 2 6" xfId="13450" xr:uid="{00000000-0005-0000-0000-00002E820000}"/>
    <cellStyle name="Normal 4 6 8 2 2 7" xfId="33402" xr:uid="{00000000-0005-0000-0000-00002F820000}"/>
    <cellStyle name="Normal 4 6 8 2 3" xfId="7747" xr:uid="{00000000-0005-0000-0000-000030820000}"/>
    <cellStyle name="Normal 4 6 8 2 3 2" xfId="27701" xr:uid="{00000000-0005-0000-0000-000031820000}"/>
    <cellStyle name="Normal 4 6 8 2 3 2 2" xfId="47651" xr:uid="{00000000-0005-0000-0000-000032820000}"/>
    <cellStyle name="Normal 4 6 8 2 3 3" xfId="19151" xr:uid="{00000000-0005-0000-0000-000033820000}"/>
    <cellStyle name="Normal 4 6 8 2 3 4" xfId="39101" xr:uid="{00000000-0005-0000-0000-000034820000}"/>
    <cellStyle name="Normal 4 6 8 2 4" xfId="10599" xr:uid="{00000000-0005-0000-0000-000035820000}"/>
    <cellStyle name="Normal 4 6 8 2 4 2" xfId="30551" xr:uid="{00000000-0005-0000-0000-000036820000}"/>
    <cellStyle name="Normal 4 6 8 2 4 2 2" xfId="50501" xr:uid="{00000000-0005-0000-0000-000037820000}"/>
    <cellStyle name="Normal 4 6 8 2 4 3" xfId="22001" xr:uid="{00000000-0005-0000-0000-000038820000}"/>
    <cellStyle name="Normal 4 6 8 2 4 4" xfId="41951" xr:uid="{00000000-0005-0000-0000-000039820000}"/>
    <cellStyle name="Normal 4 6 8 2 5" xfId="16299" xr:uid="{00000000-0005-0000-0000-00003A820000}"/>
    <cellStyle name="Normal 4 6 8 2 5 2" xfId="36251" xr:uid="{00000000-0005-0000-0000-00003B820000}"/>
    <cellStyle name="Normal 4 6 8 2 6" xfId="24851" xr:uid="{00000000-0005-0000-0000-00003C820000}"/>
    <cellStyle name="Normal 4 6 8 2 6 2" xfId="44801" xr:uid="{00000000-0005-0000-0000-00003D820000}"/>
    <cellStyle name="Normal 4 6 8 2 7" xfId="13449" xr:uid="{00000000-0005-0000-0000-00003E820000}"/>
    <cellStyle name="Normal 4 6 8 2 8" xfId="33401" xr:uid="{00000000-0005-0000-0000-00003F820000}"/>
    <cellStyle name="Normal 4 6 8 3" xfId="3539" xr:uid="{00000000-0005-0000-0000-000040820000}"/>
    <cellStyle name="Normal 4 6 8 3 2" xfId="3540" xr:uid="{00000000-0005-0000-0000-000041820000}"/>
    <cellStyle name="Normal 4 6 8 3 2 2" xfId="7750" xr:uid="{00000000-0005-0000-0000-000042820000}"/>
    <cellStyle name="Normal 4 6 8 3 2 2 2" xfId="27704" xr:uid="{00000000-0005-0000-0000-000043820000}"/>
    <cellStyle name="Normal 4 6 8 3 2 2 2 2" xfId="47654" xr:uid="{00000000-0005-0000-0000-000044820000}"/>
    <cellStyle name="Normal 4 6 8 3 2 2 3" xfId="19154" xr:uid="{00000000-0005-0000-0000-000045820000}"/>
    <cellStyle name="Normal 4 6 8 3 2 2 4" xfId="39104" xr:uid="{00000000-0005-0000-0000-000046820000}"/>
    <cellStyle name="Normal 4 6 8 3 2 3" xfId="10602" xr:uid="{00000000-0005-0000-0000-000047820000}"/>
    <cellStyle name="Normal 4 6 8 3 2 3 2" xfId="30554" xr:uid="{00000000-0005-0000-0000-000048820000}"/>
    <cellStyle name="Normal 4 6 8 3 2 3 2 2" xfId="50504" xr:uid="{00000000-0005-0000-0000-000049820000}"/>
    <cellStyle name="Normal 4 6 8 3 2 3 3" xfId="22004" xr:uid="{00000000-0005-0000-0000-00004A820000}"/>
    <cellStyle name="Normal 4 6 8 3 2 3 4" xfId="41954" xr:uid="{00000000-0005-0000-0000-00004B820000}"/>
    <cellStyle name="Normal 4 6 8 3 2 4" xfId="16302" xr:uid="{00000000-0005-0000-0000-00004C820000}"/>
    <cellStyle name="Normal 4 6 8 3 2 4 2" xfId="36254" xr:uid="{00000000-0005-0000-0000-00004D820000}"/>
    <cellStyle name="Normal 4 6 8 3 2 5" xfId="24854" xr:uid="{00000000-0005-0000-0000-00004E820000}"/>
    <cellStyle name="Normal 4 6 8 3 2 5 2" xfId="44804" xr:uid="{00000000-0005-0000-0000-00004F820000}"/>
    <cellStyle name="Normal 4 6 8 3 2 6" xfId="13452" xr:uid="{00000000-0005-0000-0000-000050820000}"/>
    <cellStyle name="Normal 4 6 8 3 2 7" xfId="33404" xr:uid="{00000000-0005-0000-0000-000051820000}"/>
    <cellStyle name="Normal 4 6 8 3 3" xfId="7749" xr:uid="{00000000-0005-0000-0000-000052820000}"/>
    <cellStyle name="Normal 4 6 8 3 3 2" xfId="27703" xr:uid="{00000000-0005-0000-0000-000053820000}"/>
    <cellStyle name="Normal 4 6 8 3 3 2 2" xfId="47653" xr:uid="{00000000-0005-0000-0000-000054820000}"/>
    <cellStyle name="Normal 4 6 8 3 3 3" xfId="19153" xr:uid="{00000000-0005-0000-0000-000055820000}"/>
    <cellStyle name="Normal 4 6 8 3 3 4" xfId="39103" xr:uid="{00000000-0005-0000-0000-000056820000}"/>
    <cellStyle name="Normal 4 6 8 3 4" xfId="10601" xr:uid="{00000000-0005-0000-0000-000057820000}"/>
    <cellStyle name="Normal 4 6 8 3 4 2" xfId="30553" xr:uid="{00000000-0005-0000-0000-000058820000}"/>
    <cellStyle name="Normal 4 6 8 3 4 2 2" xfId="50503" xr:uid="{00000000-0005-0000-0000-000059820000}"/>
    <cellStyle name="Normal 4 6 8 3 4 3" xfId="22003" xr:uid="{00000000-0005-0000-0000-00005A820000}"/>
    <cellStyle name="Normal 4 6 8 3 4 4" xfId="41953" xr:uid="{00000000-0005-0000-0000-00005B820000}"/>
    <cellStyle name="Normal 4 6 8 3 5" xfId="16301" xr:uid="{00000000-0005-0000-0000-00005C820000}"/>
    <cellStyle name="Normal 4 6 8 3 5 2" xfId="36253" xr:uid="{00000000-0005-0000-0000-00005D820000}"/>
    <cellStyle name="Normal 4 6 8 3 6" xfId="24853" xr:uid="{00000000-0005-0000-0000-00005E820000}"/>
    <cellStyle name="Normal 4 6 8 3 6 2" xfId="44803" xr:uid="{00000000-0005-0000-0000-00005F820000}"/>
    <cellStyle name="Normal 4 6 8 3 7" xfId="13451" xr:uid="{00000000-0005-0000-0000-000060820000}"/>
    <cellStyle name="Normal 4 6 8 3 8" xfId="33403" xr:uid="{00000000-0005-0000-0000-000061820000}"/>
    <cellStyle name="Normal 4 6 8 4" xfId="7746" xr:uid="{00000000-0005-0000-0000-000062820000}"/>
    <cellStyle name="Normal 4 6 8 4 2" xfId="27700" xr:uid="{00000000-0005-0000-0000-000063820000}"/>
    <cellStyle name="Normal 4 6 8 4 2 2" xfId="47650" xr:uid="{00000000-0005-0000-0000-000064820000}"/>
    <cellStyle name="Normal 4 6 8 4 3" xfId="19150" xr:uid="{00000000-0005-0000-0000-000065820000}"/>
    <cellStyle name="Normal 4 6 8 4 4" xfId="39100" xr:uid="{00000000-0005-0000-0000-000066820000}"/>
    <cellStyle name="Normal 4 6 8 5" xfId="10598" xr:uid="{00000000-0005-0000-0000-000067820000}"/>
    <cellStyle name="Normal 4 6 8 5 2" xfId="30550" xr:uid="{00000000-0005-0000-0000-000068820000}"/>
    <cellStyle name="Normal 4 6 8 5 2 2" xfId="50500" xr:uid="{00000000-0005-0000-0000-000069820000}"/>
    <cellStyle name="Normal 4 6 8 5 3" xfId="22000" xr:uid="{00000000-0005-0000-0000-00006A820000}"/>
    <cellStyle name="Normal 4 6 8 5 4" xfId="41950" xr:uid="{00000000-0005-0000-0000-00006B820000}"/>
    <cellStyle name="Normal 4 6 8 6" xfId="16298" xr:uid="{00000000-0005-0000-0000-00006C820000}"/>
    <cellStyle name="Normal 4 6 8 6 2" xfId="36250" xr:uid="{00000000-0005-0000-0000-00006D820000}"/>
    <cellStyle name="Normal 4 6 8 7" xfId="24850" xr:uid="{00000000-0005-0000-0000-00006E820000}"/>
    <cellStyle name="Normal 4 6 8 7 2" xfId="44800" xr:uid="{00000000-0005-0000-0000-00006F820000}"/>
    <cellStyle name="Normal 4 6 8 8" xfId="13448" xr:uid="{00000000-0005-0000-0000-000070820000}"/>
    <cellStyle name="Normal 4 6 8 9" xfId="33400" xr:uid="{00000000-0005-0000-0000-000071820000}"/>
    <cellStyle name="Normal 4 6 9" xfId="3541" xr:uid="{00000000-0005-0000-0000-000072820000}"/>
    <cellStyle name="Normal 4 6 9 2" xfId="3542" xr:uid="{00000000-0005-0000-0000-000073820000}"/>
    <cellStyle name="Normal 4 6 9 2 2" xfId="7752" xr:uid="{00000000-0005-0000-0000-000074820000}"/>
    <cellStyle name="Normal 4 6 9 2 2 2" xfId="27706" xr:uid="{00000000-0005-0000-0000-000075820000}"/>
    <cellStyle name="Normal 4 6 9 2 2 2 2" xfId="47656" xr:uid="{00000000-0005-0000-0000-000076820000}"/>
    <cellStyle name="Normal 4 6 9 2 2 3" xfId="19156" xr:uid="{00000000-0005-0000-0000-000077820000}"/>
    <cellStyle name="Normal 4 6 9 2 2 4" xfId="39106" xr:uid="{00000000-0005-0000-0000-000078820000}"/>
    <cellStyle name="Normal 4 6 9 2 3" xfId="10604" xr:uid="{00000000-0005-0000-0000-000079820000}"/>
    <cellStyle name="Normal 4 6 9 2 3 2" xfId="30556" xr:uid="{00000000-0005-0000-0000-00007A820000}"/>
    <cellStyle name="Normal 4 6 9 2 3 2 2" xfId="50506" xr:uid="{00000000-0005-0000-0000-00007B820000}"/>
    <cellStyle name="Normal 4 6 9 2 3 3" xfId="22006" xr:uid="{00000000-0005-0000-0000-00007C820000}"/>
    <cellStyle name="Normal 4 6 9 2 3 4" xfId="41956" xr:uid="{00000000-0005-0000-0000-00007D820000}"/>
    <cellStyle name="Normal 4 6 9 2 4" xfId="16304" xr:uid="{00000000-0005-0000-0000-00007E820000}"/>
    <cellStyle name="Normal 4 6 9 2 4 2" xfId="36256" xr:uid="{00000000-0005-0000-0000-00007F820000}"/>
    <cellStyle name="Normal 4 6 9 2 5" xfId="24856" xr:uid="{00000000-0005-0000-0000-000080820000}"/>
    <cellStyle name="Normal 4 6 9 2 5 2" xfId="44806" xr:uid="{00000000-0005-0000-0000-000081820000}"/>
    <cellStyle name="Normal 4 6 9 2 6" xfId="13454" xr:uid="{00000000-0005-0000-0000-000082820000}"/>
    <cellStyle name="Normal 4 6 9 2 7" xfId="33406" xr:uid="{00000000-0005-0000-0000-000083820000}"/>
    <cellStyle name="Normal 4 6 9 3" xfId="7751" xr:uid="{00000000-0005-0000-0000-000084820000}"/>
    <cellStyle name="Normal 4 6 9 3 2" xfId="27705" xr:uid="{00000000-0005-0000-0000-000085820000}"/>
    <cellStyle name="Normal 4 6 9 3 2 2" xfId="47655" xr:uid="{00000000-0005-0000-0000-000086820000}"/>
    <cellStyle name="Normal 4 6 9 3 3" xfId="19155" xr:uid="{00000000-0005-0000-0000-000087820000}"/>
    <cellStyle name="Normal 4 6 9 3 4" xfId="39105" xr:uid="{00000000-0005-0000-0000-000088820000}"/>
    <cellStyle name="Normal 4 6 9 4" xfId="10603" xr:uid="{00000000-0005-0000-0000-000089820000}"/>
    <cellStyle name="Normal 4 6 9 4 2" xfId="30555" xr:uid="{00000000-0005-0000-0000-00008A820000}"/>
    <cellStyle name="Normal 4 6 9 4 2 2" xfId="50505" xr:uid="{00000000-0005-0000-0000-00008B820000}"/>
    <cellStyle name="Normal 4 6 9 4 3" xfId="22005" xr:uid="{00000000-0005-0000-0000-00008C820000}"/>
    <cellStyle name="Normal 4 6 9 4 4" xfId="41955" xr:uid="{00000000-0005-0000-0000-00008D820000}"/>
    <cellStyle name="Normal 4 6 9 5" xfId="16303" xr:uid="{00000000-0005-0000-0000-00008E820000}"/>
    <cellStyle name="Normal 4 6 9 5 2" xfId="36255" xr:uid="{00000000-0005-0000-0000-00008F820000}"/>
    <cellStyle name="Normal 4 6 9 6" xfId="24855" xr:uid="{00000000-0005-0000-0000-000090820000}"/>
    <cellStyle name="Normal 4 6 9 6 2" xfId="44805" xr:uid="{00000000-0005-0000-0000-000091820000}"/>
    <cellStyle name="Normal 4 6 9 7" xfId="13453" xr:uid="{00000000-0005-0000-0000-000092820000}"/>
    <cellStyle name="Normal 4 6 9 8" xfId="33405" xr:uid="{00000000-0005-0000-0000-000093820000}"/>
    <cellStyle name="Normal 4 7" xfId="3543" xr:uid="{00000000-0005-0000-0000-000094820000}"/>
    <cellStyle name="Normal 4 7 10" xfId="3544" xr:uid="{00000000-0005-0000-0000-000095820000}"/>
    <cellStyle name="Normal 4 7 10 2" xfId="3545" xr:uid="{00000000-0005-0000-0000-000096820000}"/>
    <cellStyle name="Normal 4 7 10 2 2" xfId="7754" xr:uid="{00000000-0005-0000-0000-000097820000}"/>
    <cellStyle name="Normal 4 7 10 2 2 2" xfId="27708" xr:uid="{00000000-0005-0000-0000-000098820000}"/>
    <cellStyle name="Normal 4 7 10 2 2 2 2" xfId="47658" xr:uid="{00000000-0005-0000-0000-000099820000}"/>
    <cellStyle name="Normal 4 7 10 2 2 3" xfId="19158" xr:uid="{00000000-0005-0000-0000-00009A820000}"/>
    <cellStyle name="Normal 4 7 10 2 2 4" xfId="39108" xr:uid="{00000000-0005-0000-0000-00009B820000}"/>
    <cellStyle name="Normal 4 7 10 2 3" xfId="10606" xr:uid="{00000000-0005-0000-0000-00009C820000}"/>
    <cellStyle name="Normal 4 7 10 2 3 2" xfId="30558" xr:uid="{00000000-0005-0000-0000-00009D820000}"/>
    <cellStyle name="Normal 4 7 10 2 3 2 2" xfId="50508" xr:uid="{00000000-0005-0000-0000-00009E820000}"/>
    <cellStyle name="Normal 4 7 10 2 3 3" xfId="22008" xr:uid="{00000000-0005-0000-0000-00009F820000}"/>
    <cellStyle name="Normal 4 7 10 2 3 4" xfId="41958" xr:uid="{00000000-0005-0000-0000-0000A0820000}"/>
    <cellStyle name="Normal 4 7 10 2 4" xfId="16306" xr:uid="{00000000-0005-0000-0000-0000A1820000}"/>
    <cellStyle name="Normal 4 7 10 2 4 2" xfId="36258" xr:uid="{00000000-0005-0000-0000-0000A2820000}"/>
    <cellStyle name="Normal 4 7 10 2 5" xfId="24858" xr:uid="{00000000-0005-0000-0000-0000A3820000}"/>
    <cellStyle name="Normal 4 7 10 2 5 2" xfId="44808" xr:uid="{00000000-0005-0000-0000-0000A4820000}"/>
    <cellStyle name="Normal 4 7 10 2 6" xfId="13456" xr:uid="{00000000-0005-0000-0000-0000A5820000}"/>
    <cellStyle name="Normal 4 7 10 2 7" xfId="33408" xr:uid="{00000000-0005-0000-0000-0000A6820000}"/>
    <cellStyle name="Normal 4 7 10 3" xfId="7753" xr:uid="{00000000-0005-0000-0000-0000A7820000}"/>
    <cellStyle name="Normal 4 7 10 3 2" xfId="27707" xr:uid="{00000000-0005-0000-0000-0000A8820000}"/>
    <cellStyle name="Normal 4 7 10 3 2 2" xfId="47657" xr:uid="{00000000-0005-0000-0000-0000A9820000}"/>
    <cellStyle name="Normal 4 7 10 3 3" xfId="19157" xr:uid="{00000000-0005-0000-0000-0000AA820000}"/>
    <cellStyle name="Normal 4 7 10 3 4" xfId="39107" xr:uid="{00000000-0005-0000-0000-0000AB820000}"/>
    <cellStyle name="Normal 4 7 10 4" xfId="10605" xr:uid="{00000000-0005-0000-0000-0000AC820000}"/>
    <cellStyle name="Normal 4 7 10 4 2" xfId="30557" xr:uid="{00000000-0005-0000-0000-0000AD820000}"/>
    <cellStyle name="Normal 4 7 10 4 2 2" xfId="50507" xr:uid="{00000000-0005-0000-0000-0000AE820000}"/>
    <cellStyle name="Normal 4 7 10 4 3" xfId="22007" xr:uid="{00000000-0005-0000-0000-0000AF820000}"/>
    <cellStyle name="Normal 4 7 10 4 4" xfId="41957" xr:uid="{00000000-0005-0000-0000-0000B0820000}"/>
    <cellStyle name="Normal 4 7 10 5" xfId="16305" xr:uid="{00000000-0005-0000-0000-0000B1820000}"/>
    <cellStyle name="Normal 4 7 10 5 2" xfId="36257" xr:uid="{00000000-0005-0000-0000-0000B2820000}"/>
    <cellStyle name="Normal 4 7 10 6" xfId="24857" xr:uid="{00000000-0005-0000-0000-0000B3820000}"/>
    <cellStyle name="Normal 4 7 10 6 2" xfId="44807" xr:uid="{00000000-0005-0000-0000-0000B4820000}"/>
    <cellStyle name="Normal 4 7 10 7" xfId="13455" xr:uid="{00000000-0005-0000-0000-0000B5820000}"/>
    <cellStyle name="Normal 4 7 10 8" xfId="33407" xr:uid="{00000000-0005-0000-0000-0000B6820000}"/>
    <cellStyle name="Normal 4 7 11" xfId="3546" xr:uid="{00000000-0005-0000-0000-0000B7820000}"/>
    <cellStyle name="Normal 4 7 11 2" xfId="3547" xr:uid="{00000000-0005-0000-0000-0000B8820000}"/>
    <cellStyle name="Normal 4 7 11 2 2" xfId="7756" xr:uid="{00000000-0005-0000-0000-0000B9820000}"/>
    <cellStyle name="Normal 4 7 11 2 2 2" xfId="27710" xr:uid="{00000000-0005-0000-0000-0000BA820000}"/>
    <cellStyle name="Normal 4 7 11 2 2 2 2" xfId="47660" xr:uid="{00000000-0005-0000-0000-0000BB820000}"/>
    <cellStyle name="Normal 4 7 11 2 2 3" xfId="19160" xr:uid="{00000000-0005-0000-0000-0000BC820000}"/>
    <cellStyle name="Normal 4 7 11 2 2 4" xfId="39110" xr:uid="{00000000-0005-0000-0000-0000BD820000}"/>
    <cellStyle name="Normal 4 7 11 2 3" xfId="10608" xr:uid="{00000000-0005-0000-0000-0000BE820000}"/>
    <cellStyle name="Normal 4 7 11 2 3 2" xfId="30560" xr:uid="{00000000-0005-0000-0000-0000BF820000}"/>
    <cellStyle name="Normal 4 7 11 2 3 2 2" xfId="50510" xr:uid="{00000000-0005-0000-0000-0000C0820000}"/>
    <cellStyle name="Normal 4 7 11 2 3 3" xfId="22010" xr:uid="{00000000-0005-0000-0000-0000C1820000}"/>
    <cellStyle name="Normal 4 7 11 2 3 4" xfId="41960" xr:uid="{00000000-0005-0000-0000-0000C2820000}"/>
    <cellStyle name="Normal 4 7 11 2 4" xfId="16308" xr:uid="{00000000-0005-0000-0000-0000C3820000}"/>
    <cellStyle name="Normal 4 7 11 2 4 2" xfId="36260" xr:uid="{00000000-0005-0000-0000-0000C4820000}"/>
    <cellStyle name="Normal 4 7 11 2 5" xfId="24860" xr:uid="{00000000-0005-0000-0000-0000C5820000}"/>
    <cellStyle name="Normal 4 7 11 2 5 2" xfId="44810" xr:uid="{00000000-0005-0000-0000-0000C6820000}"/>
    <cellStyle name="Normal 4 7 11 2 6" xfId="13458" xr:uid="{00000000-0005-0000-0000-0000C7820000}"/>
    <cellStyle name="Normal 4 7 11 2 7" xfId="33410" xr:uid="{00000000-0005-0000-0000-0000C8820000}"/>
    <cellStyle name="Normal 4 7 11 3" xfId="7755" xr:uid="{00000000-0005-0000-0000-0000C9820000}"/>
    <cellStyle name="Normal 4 7 11 3 2" xfId="27709" xr:uid="{00000000-0005-0000-0000-0000CA820000}"/>
    <cellStyle name="Normal 4 7 11 3 2 2" xfId="47659" xr:uid="{00000000-0005-0000-0000-0000CB820000}"/>
    <cellStyle name="Normal 4 7 11 3 3" xfId="19159" xr:uid="{00000000-0005-0000-0000-0000CC820000}"/>
    <cellStyle name="Normal 4 7 11 3 4" xfId="39109" xr:uid="{00000000-0005-0000-0000-0000CD820000}"/>
    <cellStyle name="Normal 4 7 11 4" xfId="10607" xr:uid="{00000000-0005-0000-0000-0000CE820000}"/>
    <cellStyle name="Normal 4 7 11 4 2" xfId="30559" xr:uid="{00000000-0005-0000-0000-0000CF820000}"/>
    <cellStyle name="Normal 4 7 11 4 2 2" xfId="50509" xr:uid="{00000000-0005-0000-0000-0000D0820000}"/>
    <cellStyle name="Normal 4 7 11 4 3" xfId="22009" xr:uid="{00000000-0005-0000-0000-0000D1820000}"/>
    <cellStyle name="Normal 4 7 11 4 4" xfId="41959" xr:uid="{00000000-0005-0000-0000-0000D2820000}"/>
    <cellStyle name="Normal 4 7 11 5" xfId="16307" xr:uid="{00000000-0005-0000-0000-0000D3820000}"/>
    <cellStyle name="Normal 4 7 11 5 2" xfId="36259" xr:uid="{00000000-0005-0000-0000-0000D4820000}"/>
    <cellStyle name="Normal 4 7 11 6" xfId="24859" xr:uid="{00000000-0005-0000-0000-0000D5820000}"/>
    <cellStyle name="Normal 4 7 11 6 2" xfId="44809" xr:uid="{00000000-0005-0000-0000-0000D6820000}"/>
    <cellStyle name="Normal 4 7 11 7" xfId="13457" xr:uid="{00000000-0005-0000-0000-0000D7820000}"/>
    <cellStyle name="Normal 4 7 11 8" xfId="33409" xr:uid="{00000000-0005-0000-0000-0000D8820000}"/>
    <cellStyle name="Normal 4 7 12" xfId="3548" xr:uid="{00000000-0005-0000-0000-0000D9820000}"/>
    <cellStyle name="Normal 4 7 13" xfId="3549" xr:uid="{00000000-0005-0000-0000-0000DA820000}"/>
    <cellStyle name="Normal 4 7 13 2" xfId="7757" xr:uid="{00000000-0005-0000-0000-0000DB820000}"/>
    <cellStyle name="Normal 4 7 13 2 2" xfId="27711" xr:uid="{00000000-0005-0000-0000-0000DC820000}"/>
    <cellStyle name="Normal 4 7 13 2 2 2" xfId="47661" xr:uid="{00000000-0005-0000-0000-0000DD820000}"/>
    <cellStyle name="Normal 4 7 13 2 3" xfId="19161" xr:uid="{00000000-0005-0000-0000-0000DE820000}"/>
    <cellStyle name="Normal 4 7 13 2 4" xfId="39111" xr:uid="{00000000-0005-0000-0000-0000DF820000}"/>
    <cellStyle name="Normal 4 7 13 3" xfId="10609" xr:uid="{00000000-0005-0000-0000-0000E0820000}"/>
    <cellStyle name="Normal 4 7 13 3 2" xfId="30561" xr:uid="{00000000-0005-0000-0000-0000E1820000}"/>
    <cellStyle name="Normal 4 7 13 3 2 2" xfId="50511" xr:uid="{00000000-0005-0000-0000-0000E2820000}"/>
    <cellStyle name="Normal 4 7 13 3 3" xfId="22011" xr:uid="{00000000-0005-0000-0000-0000E3820000}"/>
    <cellStyle name="Normal 4 7 13 3 4" xfId="41961" xr:uid="{00000000-0005-0000-0000-0000E4820000}"/>
    <cellStyle name="Normal 4 7 13 4" xfId="16309" xr:uid="{00000000-0005-0000-0000-0000E5820000}"/>
    <cellStyle name="Normal 4 7 13 4 2" xfId="36261" xr:uid="{00000000-0005-0000-0000-0000E6820000}"/>
    <cellStyle name="Normal 4 7 13 5" xfId="24861" xr:uid="{00000000-0005-0000-0000-0000E7820000}"/>
    <cellStyle name="Normal 4 7 13 5 2" xfId="44811" xr:uid="{00000000-0005-0000-0000-0000E8820000}"/>
    <cellStyle name="Normal 4 7 13 6" xfId="13459" xr:uid="{00000000-0005-0000-0000-0000E9820000}"/>
    <cellStyle name="Normal 4 7 13 7" xfId="33411" xr:uid="{00000000-0005-0000-0000-0000EA820000}"/>
    <cellStyle name="Normal 4 7 2" xfId="3550" xr:uid="{00000000-0005-0000-0000-0000EB820000}"/>
    <cellStyle name="Normal 4 7 2 10" xfId="13460" xr:uid="{00000000-0005-0000-0000-0000EC820000}"/>
    <cellStyle name="Normal 4 7 2 11" xfId="33412" xr:uid="{00000000-0005-0000-0000-0000ED820000}"/>
    <cellStyle name="Normal 4 7 2 2" xfId="3551" xr:uid="{00000000-0005-0000-0000-0000EE820000}"/>
    <cellStyle name="Normal 4 7 2 2 10" xfId="33413" xr:uid="{00000000-0005-0000-0000-0000EF820000}"/>
    <cellStyle name="Normal 4 7 2 2 2" xfId="3552" xr:uid="{00000000-0005-0000-0000-0000F0820000}"/>
    <cellStyle name="Normal 4 7 2 2 2 2" xfId="3553" xr:uid="{00000000-0005-0000-0000-0000F1820000}"/>
    <cellStyle name="Normal 4 7 2 2 2 2 2" xfId="7761" xr:uid="{00000000-0005-0000-0000-0000F2820000}"/>
    <cellStyle name="Normal 4 7 2 2 2 2 2 2" xfId="27715" xr:uid="{00000000-0005-0000-0000-0000F3820000}"/>
    <cellStyle name="Normal 4 7 2 2 2 2 2 2 2" xfId="47665" xr:uid="{00000000-0005-0000-0000-0000F4820000}"/>
    <cellStyle name="Normal 4 7 2 2 2 2 2 3" xfId="19165" xr:uid="{00000000-0005-0000-0000-0000F5820000}"/>
    <cellStyle name="Normal 4 7 2 2 2 2 2 4" xfId="39115" xr:uid="{00000000-0005-0000-0000-0000F6820000}"/>
    <cellStyle name="Normal 4 7 2 2 2 2 3" xfId="10613" xr:uid="{00000000-0005-0000-0000-0000F7820000}"/>
    <cellStyle name="Normal 4 7 2 2 2 2 3 2" xfId="30565" xr:uid="{00000000-0005-0000-0000-0000F8820000}"/>
    <cellStyle name="Normal 4 7 2 2 2 2 3 2 2" xfId="50515" xr:uid="{00000000-0005-0000-0000-0000F9820000}"/>
    <cellStyle name="Normal 4 7 2 2 2 2 3 3" xfId="22015" xr:uid="{00000000-0005-0000-0000-0000FA820000}"/>
    <cellStyle name="Normal 4 7 2 2 2 2 3 4" xfId="41965" xr:uid="{00000000-0005-0000-0000-0000FB820000}"/>
    <cellStyle name="Normal 4 7 2 2 2 2 4" xfId="16313" xr:uid="{00000000-0005-0000-0000-0000FC820000}"/>
    <cellStyle name="Normal 4 7 2 2 2 2 4 2" xfId="36265" xr:uid="{00000000-0005-0000-0000-0000FD820000}"/>
    <cellStyle name="Normal 4 7 2 2 2 2 5" xfId="24865" xr:uid="{00000000-0005-0000-0000-0000FE820000}"/>
    <cellStyle name="Normal 4 7 2 2 2 2 5 2" xfId="44815" xr:uid="{00000000-0005-0000-0000-0000FF820000}"/>
    <cellStyle name="Normal 4 7 2 2 2 2 6" xfId="13463" xr:uid="{00000000-0005-0000-0000-000000830000}"/>
    <cellStyle name="Normal 4 7 2 2 2 2 7" xfId="33415" xr:uid="{00000000-0005-0000-0000-000001830000}"/>
    <cellStyle name="Normal 4 7 2 2 2 3" xfId="7760" xr:uid="{00000000-0005-0000-0000-000002830000}"/>
    <cellStyle name="Normal 4 7 2 2 2 3 2" xfId="27714" xr:uid="{00000000-0005-0000-0000-000003830000}"/>
    <cellStyle name="Normal 4 7 2 2 2 3 2 2" xfId="47664" xr:uid="{00000000-0005-0000-0000-000004830000}"/>
    <cellStyle name="Normal 4 7 2 2 2 3 3" xfId="19164" xr:uid="{00000000-0005-0000-0000-000005830000}"/>
    <cellStyle name="Normal 4 7 2 2 2 3 4" xfId="39114" xr:uid="{00000000-0005-0000-0000-000006830000}"/>
    <cellStyle name="Normal 4 7 2 2 2 4" xfId="10612" xr:uid="{00000000-0005-0000-0000-000007830000}"/>
    <cellStyle name="Normal 4 7 2 2 2 4 2" xfId="30564" xr:uid="{00000000-0005-0000-0000-000008830000}"/>
    <cellStyle name="Normal 4 7 2 2 2 4 2 2" xfId="50514" xr:uid="{00000000-0005-0000-0000-000009830000}"/>
    <cellStyle name="Normal 4 7 2 2 2 4 3" xfId="22014" xr:uid="{00000000-0005-0000-0000-00000A830000}"/>
    <cellStyle name="Normal 4 7 2 2 2 4 4" xfId="41964" xr:uid="{00000000-0005-0000-0000-00000B830000}"/>
    <cellStyle name="Normal 4 7 2 2 2 5" xfId="16312" xr:uid="{00000000-0005-0000-0000-00000C830000}"/>
    <cellStyle name="Normal 4 7 2 2 2 5 2" xfId="36264" xr:uid="{00000000-0005-0000-0000-00000D830000}"/>
    <cellStyle name="Normal 4 7 2 2 2 6" xfId="24864" xr:uid="{00000000-0005-0000-0000-00000E830000}"/>
    <cellStyle name="Normal 4 7 2 2 2 6 2" xfId="44814" xr:uid="{00000000-0005-0000-0000-00000F830000}"/>
    <cellStyle name="Normal 4 7 2 2 2 7" xfId="13462" xr:uid="{00000000-0005-0000-0000-000010830000}"/>
    <cellStyle name="Normal 4 7 2 2 2 8" xfId="33414" xr:uid="{00000000-0005-0000-0000-000011830000}"/>
    <cellStyle name="Normal 4 7 2 2 3" xfId="3554" xr:uid="{00000000-0005-0000-0000-000012830000}"/>
    <cellStyle name="Normal 4 7 2 2 3 2" xfId="3555" xr:uid="{00000000-0005-0000-0000-000013830000}"/>
    <cellStyle name="Normal 4 7 2 2 3 2 2" xfId="7763" xr:uid="{00000000-0005-0000-0000-000014830000}"/>
    <cellStyle name="Normal 4 7 2 2 3 2 2 2" xfId="27717" xr:uid="{00000000-0005-0000-0000-000015830000}"/>
    <cellStyle name="Normal 4 7 2 2 3 2 2 2 2" xfId="47667" xr:uid="{00000000-0005-0000-0000-000016830000}"/>
    <cellStyle name="Normal 4 7 2 2 3 2 2 3" xfId="19167" xr:uid="{00000000-0005-0000-0000-000017830000}"/>
    <cellStyle name="Normal 4 7 2 2 3 2 2 4" xfId="39117" xr:uid="{00000000-0005-0000-0000-000018830000}"/>
    <cellStyle name="Normal 4 7 2 2 3 2 3" xfId="10615" xr:uid="{00000000-0005-0000-0000-000019830000}"/>
    <cellStyle name="Normal 4 7 2 2 3 2 3 2" xfId="30567" xr:uid="{00000000-0005-0000-0000-00001A830000}"/>
    <cellStyle name="Normal 4 7 2 2 3 2 3 2 2" xfId="50517" xr:uid="{00000000-0005-0000-0000-00001B830000}"/>
    <cellStyle name="Normal 4 7 2 2 3 2 3 3" xfId="22017" xr:uid="{00000000-0005-0000-0000-00001C830000}"/>
    <cellStyle name="Normal 4 7 2 2 3 2 3 4" xfId="41967" xr:uid="{00000000-0005-0000-0000-00001D830000}"/>
    <cellStyle name="Normal 4 7 2 2 3 2 4" xfId="16315" xr:uid="{00000000-0005-0000-0000-00001E830000}"/>
    <cellStyle name="Normal 4 7 2 2 3 2 4 2" xfId="36267" xr:uid="{00000000-0005-0000-0000-00001F830000}"/>
    <cellStyle name="Normal 4 7 2 2 3 2 5" xfId="24867" xr:uid="{00000000-0005-0000-0000-000020830000}"/>
    <cellStyle name="Normal 4 7 2 2 3 2 5 2" xfId="44817" xr:uid="{00000000-0005-0000-0000-000021830000}"/>
    <cellStyle name="Normal 4 7 2 2 3 2 6" xfId="13465" xr:uid="{00000000-0005-0000-0000-000022830000}"/>
    <cellStyle name="Normal 4 7 2 2 3 2 7" xfId="33417" xr:uid="{00000000-0005-0000-0000-000023830000}"/>
    <cellStyle name="Normal 4 7 2 2 3 3" xfId="7762" xr:uid="{00000000-0005-0000-0000-000024830000}"/>
    <cellStyle name="Normal 4 7 2 2 3 3 2" xfId="27716" xr:uid="{00000000-0005-0000-0000-000025830000}"/>
    <cellStyle name="Normal 4 7 2 2 3 3 2 2" xfId="47666" xr:uid="{00000000-0005-0000-0000-000026830000}"/>
    <cellStyle name="Normal 4 7 2 2 3 3 3" xfId="19166" xr:uid="{00000000-0005-0000-0000-000027830000}"/>
    <cellStyle name="Normal 4 7 2 2 3 3 4" xfId="39116" xr:uid="{00000000-0005-0000-0000-000028830000}"/>
    <cellStyle name="Normal 4 7 2 2 3 4" xfId="10614" xr:uid="{00000000-0005-0000-0000-000029830000}"/>
    <cellStyle name="Normal 4 7 2 2 3 4 2" xfId="30566" xr:uid="{00000000-0005-0000-0000-00002A830000}"/>
    <cellStyle name="Normal 4 7 2 2 3 4 2 2" xfId="50516" xr:uid="{00000000-0005-0000-0000-00002B830000}"/>
    <cellStyle name="Normal 4 7 2 2 3 4 3" xfId="22016" xr:uid="{00000000-0005-0000-0000-00002C830000}"/>
    <cellStyle name="Normal 4 7 2 2 3 4 4" xfId="41966" xr:uid="{00000000-0005-0000-0000-00002D830000}"/>
    <cellStyle name="Normal 4 7 2 2 3 5" xfId="16314" xr:uid="{00000000-0005-0000-0000-00002E830000}"/>
    <cellStyle name="Normal 4 7 2 2 3 5 2" xfId="36266" xr:uid="{00000000-0005-0000-0000-00002F830000}"/>
    <cellStyle name="Normal 4 7 2 2 3 6" xfId="24866" xr:uid="{00000000-0005-0000-0000-000030830000}"/>
    <cellStyle name="Normal 4 7 2 2 3 6 2" xfId="44816" xr:uid="{00000000-0005-0000-0000-000031830000}"/>
    <cellStyle name="Normal 4 7 2 2 3 7" xfId="13464" xr:uid="{00000000-0005-0000-0000-000032830000}"/>
    <cellStyle name="Normal 4 7 2 2 3 8" xfId="33416" xr:uid="{00000000-0005-0000-0000-000033830000}"/>
    <cellStyle name="Normal 4 7 2 2 4" xfId="3556" xr:uid="{00000000-0005-0000-0000-000034830000}"/>
    <cellStyle name="Normal 4 7 2 2 4 2" xfId="7764" xr:uid="{00000000-0005-0000-0000-000035830000}"/>
    <cellStyle name="Normal 4 7 2 2 4 2 2" xfId="27718" xr:uid="{00000000-0005-0000-0000-000036830000}"/>
    <cellStyle name="Normal 4 7 2 2 4 2 2 2" xfId="47668" xr:uid="{00000000-0005-0000-0000-000037830000}"/>
    <cellStyle name="Normal 4 7 2 2 4 2 3" xfId="19168" xr:uid="{00000000-0005-0000-0000-000038830000}"/>
    <cellStyle name="Normal 4 7 2 2 4 2 4" xfId="39118" xr:uid="{00000000-0005-0000-0000-000039830000}"/>
    <cellStyle name="Normal 4 7 2 2 4 3" xfId="10616" xr:uid="{00000000-0005-0000-0000-00003A830000}"/>
    <cellStyle name="Normal 4 7 2 2 4 3 2" xfId="30568" xr:uid="{00000000-0005-0000-0000-00003B830000}"/>
    <cellStyle name="Normal 4 7 2 2 4 3 2 2" xfId="50518" xr:uid="{00000000-0005-0000-0000-00003C830000}"/>
    <cellStyle name="Normal 4 7 2 2 4 3 3" xfId="22018" xr:uid="{00000000-0005-0000-0000-00003D830000}"/>
    <cellStyle name="Normal 4 7 2 2 4 3 4" xfId="41968" xr:uid="{00000000-0005-0000-0000-00003E830000}"/>
    <cellStyle name="Normal 4 7 2 2 4 4" xfId="16316" xr:uid="{00000000-0005-0000-0000-00003F830000}"/>
    <cellStyle name="Normal 4 7 2 2 4 4 2" xfId="36268" xr:uid="{00000000-0005-0000-0000-000040830000}"/>
    <cellStyle name="Normal 4 7 2 2 4 5" xfId="24868" xr:uid="{00000000-0005-0000-0000-000041830000}"/>
    <cellStyle name="Normal 4 7 2 2 4 5 2" xfId="44818" xr:uid="{00000000-0005-0000-0000-000042830000}"/>
    <cellStyle name="Normal 4 7 2 2 4 6" xfId="13466" xr:uid="{00000000-0005-0000-0000-000043830000}"/>
    <cellStyle name="Normal 4 7 2 2 4 7" xfId="33418" xr:uid="{00000000-0005-0000-0000-000044830000}"/>
    <cellStyle name="Normal 4 7 2 2 5" xfId="7759" xr:uid="{00000000-0005-0000-0000-000045830000}"/>
    <cellStyle name="Normal 4 7 2 2 5 2" xfId="27713" xr:uid="{00000000-0005-0000-0000-000046830000}"/>
    <cellStyle name="Normal 4 7 2 2 5 2 2" xfId="47663" xr:uid="{00000000-0005-0000-0000-000047830000}"/>
    <cellStyle name="Normal 4 7 2 2 5 3" xfId="19163" xr:uid="{00000000-0005-0000-0000-000048830000}"/>
    <cellStyle name="Normal 4 7 2 2 5 4" xfId="39113" xr:uid="{00000000-0005-0000-0000-000049830000}"/>
    <cellStyle name="Normal 4 7 2 2 6" xfId="10611" xr:uid="{00000000-0005-0000-0000-00004A830000}"/>
    <cellStyle name="Normal 4 7 2 2 6 2" xfId="30563" xr:uid="{00000000-0005-0000-0000-00004B830000}"/>
    <cellStyle name="Normal 4 7 2 2 6 2 2" xfId="50513" xr:uid="{00000000-0005-0000-0000-00004C830000}"/>
    <cellStyle name="Normal 4 7 2 2 6 3" xfId="22013" xr:uid="{00000000-0005-0000-0000-00004D830000}"/>
    <cellStyle name="Normal 4 7 2 2 6 4" xfId="41963" xr:uid="{00000000-0005-0000-0000-00004E830000}"/>
    <cellStyle name="Normal 4 7 2 2 7" xfId="16311" xr:uid="{00000000-0005-0000-0000-00004F830000}"/>
    <cellStyle name="Normal 4 7 2 2 7 2" xfId="36263" xr:uid="{00000000-0005-0000-0000-000050830000}"/>
    <cellStyle name="Normal 4 7 2 2 8" xfId="24863" xr:uid="{00000000-0005-0000-0000-000051830000}"/>
    <cellStyle name="Normal 4 7 2 2 8 2" xfId="44813" xr:uid="{00000000-0005-0000-0000-000052830000}"/>
    <cellStyle name="Normal 4 7 2 2 9" xfId="13461" xr:uid="{00000000-0005-0000-0000-000053830000}"/>
    <cellStyle name="Normal 4 7 2 3" xfId="3557" xr:uid="{00000000-0005-0000-0000-000054830000}"/>
    <cellStyle name="Normal 4 7 2 3 2" xfId="3558" xr:uid="{00000000-0005-0000-0000-000055830000}"/>
    <cellStyle name="Normal 4 7 2 3 2 2" xfId="7766" xr:uid="{00000000-0005-0000-0000-000056830000}"/>
    <cellStyle name="Normal 4 7 2 3 2 2 2" xfId="27720" xr:uid="{00000000-0005-0000-0000-000057830000}"/>
    <cellStyle name="Normal 4 7 2 3 2 2 2 2" xfId="47670" xr:uid="{00000000-0005-0000-0000-000058830000}"/>
    <cellStyle name="Normal 4 7 2 3 2 2 3" xfId="19170" xr:uid="{00000000-0005-0000-0000-000059830000}"/>
    <cellStyle name="Normal 4 7 2 3 2 2 4" xfId="39120" xr:uid="{00000000-0005-0000-0000-00005A830000}"/>
    <cellStyle name="Normal 4 7 2 3 2 3" xfId="10618" xr:uid="{00000000-0005-0000-0000-00005B830000}"/>
    <cellStyle name="Normal 4 7 2 3 2 3 2" xfId="30570" xr:uid="{00000000-0005-0000-0000-00005C830000}"/>
    <cellStyle name="Normal 4 7 2 3 2 3 2 2" xfId="50520" xr:uid="{00000000-0005-0000-0000-00005D830000}"/>
    <cellStyle name="Normal 4 7 2 3 2 3 3" xfId="22020" xr:uid="{00000000-0005-0000-0000-00005E830000}"/>
    <cellStyle name="Normal 4 7 2 3 2 3 4" xfId="41970" xr:uid="{00000000-0005-0000-0000-00005F830000}"/>
    <cellStyle name="Normal 4 7 2 3 2 4" xfId="16318" xr:uid="{00000000-0005-0000-0000-000060830000}"/>
    <cellStyle name="Normal 4 7 2 3 2 4 2" xfId="36270" xr:uid="{00000000-0005-0000-0000-000061830000}"/>
    <cellStyle name="Normal 4 7 2 3 2 5" xfId="24870" xr:uid="{00000000-0005-0000-0000-000062830000}"/>
    <cellStyle name="Normal 4 7 2 3 2 5 2" xfId="44820" xr:uid="{00000000-0005-0000-0000-000063830000}"/>
    <cellStyle name="Normal 4 7 2 3 2 6" xfId="13468" xr:uid="{00000000-0005-0000-0000-000064830000}"/>
    <cellStyle name="Normal 4 7 2 3 2 7" xfId="33420" xr:uid="{00000000-0005-0000-0000-000065830000}"/>
    <cellStyle name="Normal 4 7 2 3 3" xfId="7765" xr:uid="{00000000-0005-0000-0000-000066830000}"/>
    <cellStyle name="Normal 4 7 2 3 3 2" xfId="27719" xr:uid="{00000000-0005-0000-0000-000067830000}"/>
    <cellStyle name="Normal 4 7 2 3 3 2 2" xfId="47669" xr:uid="{00000000-0005-0000-0000-000068830000}"/>
    <cellStyle name="Normal 4 7 2 3 3 3" xfId="19169" xr:uid="{00000000-0005-0000-0000-000069830000}"/>
    <cellStyle name="Normal 4 7 2 3 3 4" xfId="39119" xr:uid="{00000000-0005-0000-0000-00006A830000}"/>
    <cellStyle name="Normal 4 7 2 3 4" xfId="10617" xr:uid="{00000000-0005-0000-0000-00006B830000}"/>
    <cellStyle name="Normal 4 7 2 3 4 2" xfId="30569" xr:uid="{00000000-0005-0000-0000-00006C830000}"/>
    <cellStyle name="Normal 4 7 2 3 4 2 2" xfId="50519" xr:uid="{00000000-0005-0000-0000-00006D830000}"/>
    <cellStyle name="Normal 4 7 2 3 4 3" xfId="22019" xr:uid="{00000000-0005-0000-0000-00006E830000}"/>
    <cellStyle name="Normal 4 7 2 3 4 4" xfId="41969" xr:uid="{00000000-0005-0000-0000-00006F830000}"/>
    <cellStyle name="Normal 4 7 2 3 5" xfId="16317" xr:uid="{00000000-0005-0000-0000-000070830000}"/>
    <cellStyle name="Normal 4 7 2 3 5 2" xfId="36269" xr:uid="{00000000-0005-0000-0000-000071830000}"/>
    <cellStyle name="Normal 4 7 2 3 6" xfId="24869" xr:uid="{00000000-0005-0000-0000-000072830000}"/>
    <cellStyle name="Normal 4 7 2 3 6 2" xfId="44819" xr:uid="{00000000-0005-0000-0000-000073830000}"/>
    <cellStyle name="Normal 4 7 2 3 7" xfId="13467" xr:uid="{00000000-0005-0000-0000-000074830000}"/>
    <cellStyle name="Normal 4 7 2 3 8" xfId="33419" xr:uid="{00000000-0005-0000-0000-000075830000}"/>
    <cellStyle name="Normal 4 7 2 4" xfId="3559" xr:uid="{00000000-0005-0000-0000-000076830000}"/>
    <cellStyle name="Normal 4 7 2 4 2" xfId="3560" xr:uid="{00000000-0005-0000-0000-000077830000}"/>
    <cellStyle name="Normal 4 7 2 4 2 2" xfId="7768" xr:uid="{00000000-0005-0000-0000-000078830000}"/>
    <cellStyle name="Normal 4 7 2 4 2 2 2" xfId="27722" xr:uid="{00000000-0005-0000-0000-000079830000}"/>
    <cellStyle name="Normal 4 7 2 4 2 2 2 2" xfId="47672" xr:uid="{00000000-0005-0000-0000-00007A830000}"/>
    <cellStyle name="Normal 4 7 2 4 2 2 3" xfId="19172" xr:uid="{00000000-0005-0000-0000-00007B830000}"/>
    <cellStyle name="Normal 4 7 2 4 2 2 4" xfId="39122" xr:uid="{00000000-0005-0000-0000-00007C830000}"/>
    <cellStyle name="Normal 4 7 2 4 2 3" xfId="10620" xr:uid="{00000000-0005-0000-0000-00007D830000}"/>
    <cellStyle name="Normal 4 7 2 4 2 3 2" xfId="30572" xr:uid="{00000000-0005-0000-0000-00007E830000}"/>
    <cellStyle name="Normal 4 7 2 4 2 3 2 2" xfId="50522" xr:uid="{00000000-0005-0000-0000-00007F830000}"/>
    <cellStyle name="Normal 4 7 2 4 2 3 3" xfId="22022" xr:uid="{00000000-0005-0000-0000-000080830000}"/>
    <cellStyle name="Normal 4 7 2 4 2 3 4" xfId="41972" xr:uid="{00000000-0005-0000-0000-000081830000}"/>
    <cellStyle name="Normal 4 7 2 4 2 4" xfId="16320" xr:uid="{00000000-0005-0000-0000-000082830000}"/>
    <cellStyle name="Normal 4 7 2 4 2 4 2" xfId="36272" xr:uid="{00000000-0005-0000-0000-000083830000}"/>
    <cellStyle name="Normal 4 7 2 4 2 5" xfId="24872" xr:uid="{00000000-0005-0000-0000-000084830000}"/>
    <cellStyle name="Normal 4 7 2 4 2 5 2" xfId="44822" xr:uid="{00000000-0005-0000-0000-000085830000}"/>
    <cellStyle name="Normal 4 7 2 4 2 6" xfId="13470" xr:uid="{00000000-0005-0000-0000-000086830000}"/>
    <cellStyle name="Normal 4 7 2 4 2 7" xfId="33422" xr:uid="{00000000-0005-0000-0000-000087830000}"/>
    <cellStyle name="Normal 4 7 2 4 3" xfId="7767" xr:uid="{00000000-0005-0000-0000-000088830000}"/>
    <cellStyle name="Normal 4 7 2 4 3 2" xfId="27721" xr:uid="{00000000-0005-0000-0000-000089830000}"/>
    <cellStyle name="Normal 4 7 2 4 3 2 2" xfId="47671" xr:uid="{00000000-0005-0000-0000-00008A830000}"/>
    <cellStyle name="Normal 4 7 2 4 3 3" xfId="19171" xr:uid="{00000000-0005-0000-0000-00008B830000}"/>
    <cellStyle name="Normal 4 7 2 4 3 4" xfId="39121" xr:uid="{00000000-0005-0000-0000-00008C830000}"/>
    <cellStyle name="Normal 4 7 2 4 4" xfId="10619" xr:uid="{00000000-0005-0000-0000-00008D830000}"/>
    <cellStyle name="Normal 4 7 2 4 4 2" xfId="30571" xr:uid="{00000000-0005-0000-0000-00008E830000}"/>
    <cellStyle name="Normal 4 7 2 4 4 2 2" xfId="50521" xr:uid="{00000000-0005-0000-0000-00008F830000}"/>
    <cellStyle name="Normal 4 7 2 4 4 3" xfId="22021" xr:uid="{00000000-0005-0000-0000-000090830000}"/>
    <cellStyle name="Normal 4 7 2 4 4 4" xfId="41971" xr:uid="{00000000-0005-0000-0000-000091830000}"/>
    <cellStyle name="Normal 4 7 2 4 5" xfId="16319" xr:uid="{00000000-0005-0000-0000-000092830000}"/>
    <cellStyle name="Normal 4 7 2 4 5 2" xfId="36271" xr:uid="{00000000-0005-0000-0000-000093830000}"/>
    <cellStyle name="Normal 4 7 2 4 6" xfId="24871" xr:uid="{00000000-0005-0000-0000-000094830000}"/>
    <cellStyle name="Normal 4 7 2 4 6 2" xfId="44821" xr:uid="{00000000-0005-0000-0000-000095830000}"/>
    <cellStyle name="Normal 4 7 2 4 7" xfId="13469" xr:uid="{00000000-0005-0000-0000-000096830000}"/>
    <cellStyle name="Normal 4 7 2 4 8" xfId="33421" xr:uid="{00000000-0005-0000-0000-000097830000}"/>
    <cellStyle name="Normal 4 7 2 5" xfId="3561" xr:uid="{00000000-0005-0000-0000-000098830000}"/>
    <cellStyle name="Normal 4 7 2 5 2" xfId="7769" xr:uid="{00000000-0005-0000-0000-000099830000}"/>
    <cellStyle name="Normal 4 7 2 5 2 2" xfId="27723" xr:uid="{00000000-0005-0000-0000-00009A830000}"/>
    <cellStyle name="Normal 4 7 2 5 2 2 2" xfId="47673" xr:uid="{00000000-0005-0000-0000-00009B830000}"/>
    <cellStyle name="Normal 4 7 2 5 2 3" xfId="19173" xr:uid="{00000000-0005-0000-0000-00009C830000}"/>
    <cellStyle name="Normal 4 7 2 5 2 4" xfId="39123" xr:uid="{00000000-0005-0000-0000-00009D830000}"/>
    <cellStyle name="Normal 4 7 2 5 3" xfId="10621" xr:uid="{00000000-0005-0000-0000-00009E830000}"/>
    <cellStyle name="Normal 4 7 2 5 3 2" xfId="30573" xr:uid="{00000000-0005-0000-0000-00009F830000}"/>
    <cellStyle name="Normal 4 7 2 5 3 2 2" xfId="50523" xr:uid="{00000000-0005-0000-0000-0000A0830000}"/>
    <cellStyle name="Normal 4 7 2 5 3 3" xfId="22023" xr:uid="{00000000-0005-0000-0000-0000A1830000}"/>
    <cellStyle name="Normal 4 7 2 5 3 4" xfId="41973" xr:uid="{00000000-0005-0000-0000-0000A2830000}"/>
    <cellStyle name="Normal 4 7 2 5 4" xfId="16321" xr:uid="{00000000-0005-0000-0000-0000A3830000}"/>
    <cellStyle name="Normal 4 7 2 5 4 2" xfId="36273" xr:uid="{00000000-0005-0000-0000-0000A4830000}"/>
    <cellStyle name="Normal 4 7 2 5 5" xfId="24873" xr:uid="{00000000-0005-0000-0000-0000A5830000}"/>
    <cellStyle name="Normal 4 7 2 5 5 2" xfId="44823" xr:uid="{00000000-0005-0000-0000-0000A6830000}"/>
    <cellStyle name="Normal 4 7 2 5 6" xfId="13471" xr:uid="{00000000-0005-0000-0000-0000A7830000}"/>
    <cellStyle name="Normal 4 7 2 5 7" xfId="33423" xr:uid="{00000000-0005-0000-0000-0000A8830000}"/>
    <cellStyle name="Normal 4 7 2 6" xfId="7758" xr:uid="{00000000-0005-0000-0000-0000A9830000}"/>
    <cellStyle name="Normal 4 7 2 6 2" xfId="27712" xr:uid="{00000000-0005-0000-0000-0000AA830000}"/>
    <cellStyle name="Normal 4 7 2 6 2 2" xfId="47662" xr:uid="{00000000-0005-0000-0000-0000AB830000}"/>
    <cellStyle name="Normal 4 7 2 6 3" xfId="19162" xr:uid="{00000000-0005-0000-0000-0000AC830000}"/>
    <cellStyle name="Normal 4 7 2 6 4" xfId="39112" xr:uid="{00000000-0005-0000-0000-0000AD830000}"/>
    <cellStyle name="Normal 4 7 2 7" xfId="10610" xr:uid="{00000000-0005-0000-0000-0000AE830000}"/>
    <cellStyle name="Normal 4 7 2 7 2" xfId="30562" xr:uid="{00000000-0005-0000-0000-0000AF830000}"/>
    <cellStyle name="Normal 4 7 2 7 2 2" xfId="50512" xr:uid="{00000000-0005-0000-0000-0000B0830000}"/>
    <cellStyle name="Normal 4 7 2 7 3" xfId="22012" xr:uid="{00000000-0005-0000-0000-0000B1830000}"/>
    <cellStyle name="Normal 4 7 2 7 4" xfId="41962" xr:uid="{00000000-0005-0000-0000-0000B2830000}"/>
    <cellStyle name="Normal 4 7 2 8" xfId="16310" xr:uid="{00000000-0005-0000-0000-0000B3830000}"/>
    <cellStyle name="Normal 4 7 2 8 2" xfId="36262" xr:uid="{00000000-0005-0000-0000-0000B4830000}"/>
    <cellStyle name="Normal 4 7 2 9" xfId="24862" xr:uid="{00000000-0005-0000-0000-0000B5830000}"/>
    <cellStyle name="Normal 4 7 2 9 2" xfId="44812" xr:uid="{00000000-0005-0000-0000-0000B6830000}"/>
    <cellStyle name="Normal 4 7 3" xfId="3562" xr:uid="{00000000-0005-0000-0000-0000B7830000}"/>
    <cellStyle name="Normal 4 7 3 10" xfId="13472" xr:uid="{00000000-0005-0000-0000-0000B8830000}"/>
    <cellStyle name="Normal 4 7 3 11" xfId="33424" xr:uid="{00000000-0005-0000-0000-0000B9830000}"/>
    <cellStyle name="Normal 4 7 3 2" xfId="3563" xr:uid="{00000000-0005-0000-0000-0000BA830000}"/>
    <cellStyle name="Normal 4 7 3 2 10" xfId="33425" xr:uid="{00000000-0005-0000-0000-0000BB830000}"/>
    <cellStyle name="Normal 4 7 3 2 2" xfId="3564" xr:uid="{00000000-0005-0000-0000-0000BC830000}"/>
    <cellStyle name="Normal 4 7 3 2 2 2" xfId="3565" xr:uid="{00000000-0005-0000-0000-0000BD830000}"/>
    <cellStyle name="Normal 4 7 3 2 2 2 2" xfId="7773" xr:uid="{00000000-0005-0000-0000-0000BE830000}"/>
    <cellStyle name="Normal 4 7 3 2 2 2 2 2" xfId="27727" xr:uid="{00000000-0005-0000-0000-0000BF830000}"/>
    <cellStyle name="Normal 4 7 3 2 2 2 2 2 2" xfId="47677" xr:uid="{00000000-0005-0000-0000-0000C0830000}"/>
    <cellStyle name="Normal 4 7 3 2 2 2 2 3" xfId="19177" xr:uid="{00000000-0005-0000-0000-0000C1830000}"/>
    <cellStyle name="Normal 4 7 3 2 2 2 2 4" xfId="39127" xr:uid="{00000000-0005-0000-0000-0000C2830000}"/>
    <cellStyle name="Normal 4 7 3 2 2 2 3" xfId="10625" xr:uid="{00000000-0005-0000-0000-0000C3830000}"/>
    <cellStyle name="Normal 4 7 3 2 2 2 3 2" xfId="30577" xr:uid="{00000000-0005-0000-0000-0000C4830000}"/>
    <cellStyle name="Normal 4 7 3 2 2 2 3 2 2" xfId="50527" xr:uid="{00000000-0005-0000-0000-0000C5830000}"/>
    <cellStyle name="Normal 4 7 3 2 2 2 3 3" xfId="22027" xr:uid="{00000000-0005-0000-0000-0000C6830000}"/>
    <cellStyle name="Normal 4 7 3 2 2 2 3 4" xfId="41977" xr:uid="{00000000-0005-0000-0000-0000C7830000}"/>
    <cellStyle name="Normal 4 7 3 2 2 2 4" xfId="16325" xr:uid="{00000000-0005-0000-0000-0000C8830000}"/>
    <cellStyle name="Normal 4 7 3 2 2 2 4 2" xfId="36277" xr:uid="{00000000-0005-0000-0000-0000C9830000}"/>
    <cellStyle name="Normal 4 7 3 2 2 2 5" xfId="24877" xr:uid="{00000000-0005-0000-0000-0000CA830000}"/>
    <cellStyle name="Normal 4 7 3 2 2 2 5 2" xfId="44827" xr:uid="{00000000-0005-0000-0000-0000CB830000}"/>
    <cellStyle name="Normal 4 7 3 2 2 2 6" xfId="13475" xr:uid="{00000000-0005-0000-0000-0000CC830000}"/>
    <cellStyle name="Normal 4 7 3 2 2 2 7" xfId="33427" xr:uid="{00000000-0005-0000-0000-0000CD830000}"/>
    <cellStyle name="Normal 4 7 3 2 2 3" xfId="7772" xr:uid="{00000000-0005-0000-0000-0000CE830000}"/>
    <cellStyle name="Normal 4 7 3 2 2 3 2" xfId="27726" xr:uid="{00000000-0005-0000-0000-0000CF830000}"/>
    <cellStyle name="Normal 4 7 3 2 2 3 2 2" xfId="47676" xr:uid="{00000000-0005-0000-0000-0000D0830000}"/>
    <cellStyle name="Normal 4 7 3 2 2 3 3" xfId="19176" xr:uid="{00000000-0005-0000-0000-0000D1830000}"/>
    <cellStyle name="Normal 4 7 3 2 2 3 4" xfId="39126" xr:uid="{00000000-0005-0000-0000-0000D2830000}"/>
    <cellStyle name="Normal 4 7 3 2 2 4" xfId="10624" xr:uid="{00000000-0005-0000-0000-0000D3830000}"/>
    <cellStyle name="Normal 4 7 3 2 2 4 2" xfId="30576" xr:uid="{00000000-0005-0000-0000-0000D4830000}"/>
    <cellStyle name="Normal 4 7 3 2 2 4 2 2" xfId="50526" xr:uid="{00000000-0005-0000-0000-0000D5830000}"/>
    <cellStyle name="Normal 4 7 3 2 2 4 3" xfId="22026" xr:uid="{00000000-0005-0000-0000-0000D6830000}"/>
    <cellStyle name="Normal 4 7 3 2 2 4 4" xfId="41976" xr:uid="{00000000-0005-0000-0000-0000D7830000}"/>
    <cellStyle name="Normal 4 7 3 2 2 5" xfId="16324" xr:uid="{00000000-0005-0000-0000-0000D8830000}"/>
    <cellStyle name="Normal 4 7 3 2 2 5 2" xfId="36276" xr:uid="{00000000-0005-0000-0000-0000D9830000}"/>
    <cellStyle name="Normal 4 7 3 2 2 6" xfId="24876" xr:uid="{00000000-0005-0000-0000-0000DA830000}"/>
    <cellStyle name="Normal 4 7 3 2 2 6 2" xfId="44826" xr:uid="{00000000-0005-0000-0000-0000DB830000}"/>
    <cellStyle name="Normal 4 7 3 2 2 7" xfId="13474" xr:uid="{00000000-0005-0000-0000-0000DC830000}"/>
    <cellStyle name="Normal 4 7 3 2 2 8" xfId="33426" xr:uid="{00000000-0005-0000-0000-0000DD830000}"/>
    <cellStyle name="Normal 4 7 3 2 3" xfId="3566" xr:uid="{00000000-0005-0000-0000-0000DE830000}"/>
    <cellStyle name="Normal 4 7 3 2 3 2" xfId="3567" xr:uid="{00000000-0005-0000-0000-0000DF830000}"/>
    <cellStyle name="Normal 4 7 3 2 3 2 2" xfId="7775" xr:uid="{00000000-0005-0000-0000-0000E0830000}"/>
    <cellStyle name="Normal 4 7 3 2 3 2 2 2" xfId="27729" xr:uid="{00000000-0005-0000-0000-0000E1830000}"/>
    <cellStyle name="Normal 4 7 3 2 3 2 2 2 2" xfId="47679" xr:uid="{00000000-0005-0000-0000-0000E2830000}"/>
    <cellStyle name="Normal 4 7 3 2 3 2 2 3" xfId="19179" xr:uid="{00000000-0005-0000-0000-0000E3830000}"/>
    <cellStyle name="Normal 4 7 3 2 3 2 2 4" xfId="39129" xr:uid="{00000000-0005-0000-0000-0000E4830000}"/>
    <cellStyle name="Normal 4 7 3 2 3 2 3" xfId="10627" xr:uid="{00000000-0005-0000-0000-0000E5830000}"/>
    <cellStyle name="Normal 4 7 3 2 3 2 3 2" xfId="30579" xr:uid="{00000000-0005-0000-0000-0000E6830000}"/>
    <cellStyle name="Normal 4 7 3 2 3 2 3 2 2" xfId="50529" xr:uid="{00000000-0005-0000-0000-0000E7830000}"/>
    <cellStyle name="Normal 4 7 3 2 3 2 3 3" xfId="22029" xr:uid="{00000000-0005-0000-0000-0000E8830000}"/>
    <cellStyle name="Normal 4 7 3 2 3 2 3 4" xfId="41979" xr:uid="{00000000-0005-0000-0000-0000E9830000}"/>
    <cellStyle name="Normal 4 7 3 2 3 2 4" xfId="16327" xr:uid="{00000000-0005-0000-0000-0000EA830000}"/>
    <cellStyle name="Normal 4 7 3 2 3 2 4 2" xfId="36279" xr:uid="{00000000-0005-0000-0000-0000EB830000}"/>
    <cellStyle name="Normal 4 7 3 2 3 2 5" xfId="24879" xr:uid="{00000000-0005-0000-0000-0000EC830000}"/>
    <cellStyle name="Normal 4 7 3 2 3 2 5 2" xfId="44829" xr:uid="{00000000-0005-0000-0000-0000ED830000}"/>
    <cellStyle name="Normal 4 7 3 2 3 2 6" xfId="13477" xr:uid="{00000000-0005-0000-0000-0000EE830000}"/>
    <cellStyle name="Normal 4 7 3 2 3 2 7" xfId="33429" xr:uid="{00000000-0005-0000-0000-0000EF830000}"/>
    <cellStyle name="Normal 4 7 3 2 3 3" xfId="7774" xr:uid="{00000000-0005-0000-0000-0000F0830000}"/>
    <cellStyle name="Normal 4 7 3 2 3 3 2" xfId="27728" xr:uid="{00000000-0005-0000-0000-0000F1830000}"/>
    <cellStyle name="Normal 4 7 3 2 3 3 2 2" xfId="47678" xr:uid="{00000000-0005-0000-0000-0000F2830000}"/>
    <cellStyle name="Normal 4 7 3 2 3 3 3" xfId="19178" xr:uid="{00000000-0005-0000-0000-0000F3830000}"/>
    <cellStyle name="Normal 4 7 3 2 3 3 4" xfId="39128" xr:uid="{00000000-0005-0000-0000-0000F4830000}"/>
    <cellStyle name="Normal 4 7 3 2 3 4" xfId="10626" xr:uid="{00000000-0005-0000-0000-0000F5830000}"/>
    <cellStyle name="Normal 4 7 3 2 3 4 2" xfId="30578" xr:uid="{00000000-0005-0000-0000-0000F6830000}"/>
    <cellStyle name="Normal 4 7 3 2 3 4 2 2" xfId="50528" xr:uid="{00000000-0005-0000-0000-0000F7830000}"/>
    <cellStyle name="Normal 4 7 3 2 3 4 3" xfId="22028" xr:uid="{00000000-0005-0000-0000-0000F8830000}"/>
    <cellStyle name="Normal 4 7 3 2 3 4 4" xfId="41978" xr:uid="{00000000-0005-0000-0000-0000F9830000}"/>
    <cellStyle name="Normal 4 7 3 2 3 5" xfId="16326" xr:uid="{00000000-0005-0000-0000-0000FA830000}"/>
    <cellStyle name="Normal 4 7 3 2 3 5 2" xfId="36278" xr:uid="{00000000-0005-0000-0000-0000FB830000}"/>
    <cellStyle name="Normal 4 7 3 2 3 6" xfId="24878" xr:uid="{00000000-0005-0000-0000-0000FC830000}"/>
    <cellStyle name="Normal 4 7 3 2 3 6 2" xfId="44828" xr:uid="{00000000-0005-0000-0000-0000FD830000}"/>
    <cellStyle name="Normal 4 7 3 2 3 7" xfId="13476" xr:uid="{00000000-0005-0000-0000-0000FE830000}"/>
    <cellStyle name="Normal 4 7 3 2 3 8" xfId="33428" xr:uid="{00000000-0005-0000-0000-0000FF830000}"/>
    <cellStyle name="Normal 4 7 3 2 4" xfId="3568" xr:uid="{00000000-0005-0000-0000-000000840000}"/>
    <cellStyle name="Normal 4 7 3 2 4 2" xfId="7776" xr:uid="{00000000-0005-0000-0000-000001840000}"/>
    <cellStyle name="Normal 4 7 3 2 4 2 2" xfId="27730" xr:uid="{00000000-0005-0000-0000-000002840000}"/>
    <cellStyle name="Normal 4 7 3 2 4 2 2 2" xfId="47680" xr:uid="{00000000-0005-0000-0000-000003840000}"/>
    <cellStyle name="Normal 4 7 3 2 4 2 3" xfId="19180" xr:uid="{00000000-0005-0000-0000-000004840000}"/>
    <cellStyle name="Normal 4 7 3 2 4 2 4" xfId="39130" xr:uid="{00000000-0005-0000-0000-000005840000}"/>
    <cellStyle name="Normal 4 7 3 2 4 3" xfId="10628" xr:uid="{00000000-0005-0000-0000-000006840000}"/>
    <cellStyle name="Normal 4 7 3 2 4 3 2" xfId="30580" xr:uid="{00000000-0005-0000-0000-000007840000}"/>
    <cellStyle name="Normal 4 7 3 2 4 3 2 2" xfId="50530" xr:uid="{00000000-0005-0000-0000-000008840000}"/>
    <cellStyle name="Normal 4 7 3 2 4 3 3" xfId="22030" xr:uid="{00000000-0005-0000-0000-000009840000}"/>
    <cellStyle name="Normal 4 7 3 2 4 3 4" xfId="41980" xr:uid="{00000000-0005-0000-0000-00000A840000}"/>
    <cellStyle name="Normal 4 7 3 2 4 4" xfId="16328" xr:uid="{00000000-0005-0000-0000-00000B840000}"/>
    <cellStyle name="Normal 4 7 3 2 4 4 2" xfId="36280" xr:uid="{00000000-0005-0000-0000-00000C840000}"/>
    <cellStyle name="Normal 4 7 3 2 4 5" xfId="24880" xr:uid="{00000000-0005-0000-0000-00000D840000}"/>
    <cellStyle name="Normal 4 7 3 2 4 5 2" xfId="44830" xr:uid="{00000000-0005-0000-0000-00000E840000}"/>
    <cellStyle name="Normal 4 7 3 2 4 6" xfId="13478" xr:uid="{00000000-0005-0000-0000-00000F840000}"/>
    <cellStyle name="Normal 4 7 3 2 4 7" xfId="33430" xr:uid="{00000000-0005-0000-0000-000010840000}"/>
    <cellStyle name="Normal 4 7 3 2 5" xfId="7771" xr:uid="{00000000-0005-0000-0000-000011840000}"/>
    <cellStyle name="Normal 4 7 3 2 5 2" xfId="27725" xr:uid="{00000000-0005-0000-0000-000012840000}"/>
    <cellStyle name="Normal 4 7 3 2 5 2 2" xfId="47675" xr:uid="{00000000-0005-0000-0000-000013840000}"/>
    <cellStyle name="Normal 4 7 3 2 5 3" xfId="19175" xr:uid="{00000000-0005-0000-0000-000014840000}"/>
    <cellStyle name="Normal 4 7 3 2 5 4" xfId="39125" xr:uid="{00000000-0005-0000-0000-000015840000}"/>
    <cellStyle name="Normal 4 7 3 2 6" xfId="10623" xr:uid="{00000000-0005-0000-0000-000016840000}"/>
    <cellStyle name="Normal 4 7 3 2 6 2" xfId="30575" xr:uid="{00000000-0005-0000-0000-000017840000}"/>
    <cellStyle name="Normal 4 7 3 2 6 2 2" xfId="50525" xr:uid="{00000000-0005-0000-0000-000018840000}"/>
    <cellStyle name="Normal 4 7 3 2 6 3" xfId="22025" xr:uid="{00000000-0005-0000-0000-000019840000}"/>
    <cellStyle name="Normal 4 7 3 2 6 4" xfId="41975" xr:uid="{00000000-0005-0000-0000-00001A840000}"/>
    <cellStyle name="Normal 4 7 3 2 7" xfId="16323" xr:uid="{00000000-0005-0000-0000-00001B840000}"/>
    <cellStyle name="Normal 4 7 3 2 7 2" xfId="36275" xr:uid="{00000000-0005-0000-0000-00001C840000}"/>
    <cellStyle name="Normal 4 7 3 2 8" xfId="24875" xr:uid="{00000000-0005-0000-0000-00001D840000}"/>
    <cellStyle name="Normal 4 7 3 2 8 2" xfId="44825" xr:uid="{00000000-0005-0000-0000-00001E840000}"/>
    <cellStyle name="Normal 4 7 3 2 9" xfId="13473" xr:uid="{00000000-0005-0000-0000-00001F840000}"/>
    <cellStyle name="Normal 4 7 3 3" xfId="3569" xr:uid="{00000000-0005-0000-0000-000020840000}"/>
    <cellStyle name="Normal 4 7 3 3 2" xfId="3570" xr:uid="{00000000-0005-0000-0000-000021840000}"/>
    <cellStyle name="Normal 4 7 3 3 2 2" xfId="7778" xr:uid="{00000000-0005-0000-0000-000022840000}"/>
    <cellStyle name="Normal 4 7 3 3 2 2 2" xfId="27732" xr:uid="{00000000-0005-0000-0000-000023840000}"/>
    <cellStyle name="Normal 4 7 3 3 2 2 2 2" xfId="47682" xr:uid="{00000000-0005-0000-0000-000024840000}"/>
    <cellStyle name="Normal 4 7 3 3 2 2 3" xfId="19182" xr:uid="{00000000-0005-0000-0000-000025840000}"/>
    <cellStyle name="Normal 4 7 3 3 2 2 4" xfId="39132" xr:uid="{00000000-0005-0000-0000-000026840000}"/>
    <cellStyle name="Normal 4 7 3 3 2 3" xfId="10630" xr:uid="{00000000-0005-0000-0000-000027840000}"/>
    <cellStyle name="Normal 4 7 3 3 2 3 2" xfId="30582" xr:uid="{00000000-0005-0000-0000-000028840000}"/>
    <cellStyle name="Normal 4 7 3 3 2 3 2 2" xfId="50532" xr:uid="{00000000-0005-0000-0000-000029840000}"/>
    <cellStyle name="Normal 4 7 3 3 2 3 3" xfId="22032" xr:uid="{00000000-0005-0000-0000-00002A840000}"/>
    <cellStyle name="Normal 4 7 3 3 2 3 4" xfId="41982" xr:uid="{00000000-0005-0000-0000-00002B840000}"/>
    <cellStyle name="Normal 4 7 3 3 2 4" xfId="16330" xr:uid="{00000000-0005-0000-0000-00002C840000}"/>
    <cellStyle name="Normal 4 7 3 3 2 4 2" xfId="36282" xr:uid="{00000000-0005-0000-0000-00002D840000}"/>
    <cellStyle name="Normal 4 7 3 3 2 5" xfId="24882" xr:uid="{00000000-0005-0000-0000-00002E840000}"/>
    <cellStyle name="Normal 4 7 3 3 2 5 2" xfId="44832" xr:uid="{00000000-0005-0000-0000-00002F840000}"/>
    <cellStyle name="Normal 4 7 3 3 2 6" xfId="13480" xr:uid="{00000000-0005-0000-0000-000030840000}"/>
    <cellStyle name="Normal 4 7 3 3 2 7" xfId="33432" xr:uid="{00000000-0005-0000-0000-000031840000}"/>
    <cellStyle name="Normal 4 7 3 3 3" xfId="7777" xr:uid="{00000000-0005-0000-0000-000032840000}"/>
    <cellStyle name="Normal 4 7 3 3 3 2" xfId="27731" xr:uid="{00000000-0005-0000-0000-000033840000}"/>
    <cellStyle name="Normal 4 7 3 3 3 2 2" xfId="47681" xr:uid="{00000000-0005-0000-0000-000034840000}"/>
    <cellStyle name="Normal 4 7 3 3 3 3" xfId="19181" xr:uid="{00000000-0005-0000-0000-000035840000}"/>
    <cellStyle name="Normal 4 7 3 3 3 4" xfId="39131" xr:uid="{00000000-0005-0000-0000-000036840000}"/>
    <cellStyle name="Normal 4 7 3 3 4" xfId="10629" xr:uid="{00000000-0005-0000-0000-000037840000}"/>
    <cellStyle name="Normal 4 7 3 3 4 2" xfId="30581" xr:uid="{00000000-0005-0000-0000-000038840000}"/>
    <cellStyle name="Normal 4 7 3 3 4 2 2" xfId="50531" xr:uid="{00000000-0005-0000-0000-000039840000}"/>
    <cellStyle name="Normal 4 7 3 3 4 3" xfId="22031" xr:uid="{00000000-0005-0000-0000-00003A840000}"/>
    <cellStyle name="Normal 4 7 3 3 4 4" xfId="41981" xr:uid="{00000000-0005-0000-0000-00003B840000}"/>
    <cellStyle name="Normal 4 7 3 3 5" xfId="16329" xr:uid="{00000000-0005-0000-0000-00003C840000}"/>
    <cellStyle name="Normal 4 7 3 3 5 2" xfId="36281" xr:uid="{00000000-0005-0000-0000-00003D840000}"/>
    <cellStyle name="Normal 4 7 3 3 6" xfId="24881" xr:uid="{00000000-0005-0000-0000-00003E840000}"/>
    <cellStyle name="Normal 4 7 3 3 6 2" xfId="44831" xr:uid="{00000000-0005-0000-0000-00003F840000}"/>
    <cellStyle name="Normal 4 7 3 3 7" xfId="13479" xr:uid="{00000000-0005-0000-0000-000040840000}"/>
    <cellStyle name="Normal 4 7 3 3 8" xfId="33431" xr:uid="{00000000-0005-0000-0000-000041840000}"/>
    <cellStyle name="Normal 4 7 3 4" xfId="3571" xr:uid="{00000000-0005-0000-0000-000042840000}"/>
    <cellStyle name="Normal 4 7 3 4 2" xfId="3572" xr:uid="{00000000-0005-0000-0000-000043840000}"/>
    <cellStyle name="Normal 4 7 3 4 2 2" xfId="7780" xr:uid="{00000000-0005-0000-0000-000044840000}"/>
    <cellStyle name="Normal 4 7 3 4 2 2 2" xfId="27734" xr:uid="{00000000-0005-0000-0000-000045840000}"/>
    <cellStyle name="Normal 4 7 3 4 2 2 2 2" xfId="47684" xr:uid="{00000000-0005-0000-0000-000046840000}"/>
    <cellStyle name="Normal 4 7 3 4 2 2 3" xfId="19184" xr:uid="{00000000-0005-0000-0000-000047840000}"/>
    <cellStyle name="Normal 4 7 3 4 2 2 4" xfId="39134" xr:uid="{00000000-0005-0000-0000-000048840000}"/>
    <cellStyle name="Normal 4 7 3 4 2 3" xfId="10632" xr:uid="{00000000-0005-0000-0000-000049840000}"/>
    <cellStyle name="Normal 4 7 3 4 2 3 2" xfId="30584" xr:uid="{00000000-0005-0000-0000-00004A840000}"/>
    <cellStyle name="Normal 4 7 3 4 2 3 2 2" xfId="50534" xr:uid="{00000000-0005-0000-0000-00004B840000}"/>
    <cellStyle name="Normal 4 7 3 4 2 3 3" xfId="22034" xr:uid="{00000000-0005-0000-0000-00004C840000}"/>
    <cellStyle name="Normal 4 7 3 4 2 3 4" xfId="41984" xr:uid="{00000000-0005-0000-0000-00004D840000}"/>
    <cellStyle name="Normal 4 7 3 4 2 4" xfId="16332" xr:uid="{00000000-0005-0000-0000-00004E840000}"/>
    <cellStyle name="Normal 4 7 3 4 2 4 2" xfId="36284" xr:uid="{00000000-0005-0000-0000-00004F840000}"/>
    <cellStyle name="Normal 4 7 3 4 2 5" xfId="24884" xr:uid="{00000000-0005-0000-0000-000050840000}"/>
    <cellStyle name="Normal 4 7 3 4 2 5 2" xfId="44834" xr:uid="{00000000-0005-0000-0000-000051840000}"/>
    <cellStyle name="Normal 4 7 3 4 2 6" xfId="13482" xr:uid="{00000000-0005-0000-0000-000052840000}"/>
    <cellStyle name="Normal 4 7 3 4 2 7" xfId="33434" xr:uid="{00000000-0005-0000-0000-000053840000}"/>
    <cellStyle name="Normal 4 7 3 4 3" xfId="7779" xr:uid="{00000000-0005-0000-0000-000054840000}"/>
    <cellStyle name="Normal 4 7 3 4 3 2" xfId="27733" xr:uid="{00000000-0005-0000-0000-000055840000}"/>
    <cellStyle name="Normal 4 7 3 4 3 2 2" xfId="47683" xr:uid="{00000000-0005-0000-0000-000056840000}"/>
    <cellStyle name="Normal 4 7 3 4 3 3" xfId="19183" xr:uid="{00000000-0005-0000-0000-000057840000}"/>
    <cellStyle name="Normal 4 7 3 4 3 4" xfId="39133" xr:uid="{00000000-0005-0000-0000-000058840000}"/>
    <cellStyle name="Normal 4 7 3 4 4" xfId="10631" xr:uid="{00000000-0005-0000-0000-000059840000}"/>
    <cellStyle name="Normal 4 7 3 4 4 2" xfId="30583" xr:uid="{00000000-0005-0000-0000-00005A840000}"/>
    <cellStyle name="Normal 4 7 3 4 4 2 2" xfId="50533" xr:uid="{00000000-0005-0000-0000-00005B840000}"/>
    <cellStyle name="Normal 4 7 3 4 4 3" xfId="22033" xr:uid="{00000000-0005-0000-0000-00005C840000}"/>
    <cellStyle name="Normal 4 7 3 4 4 4" xfId="41983" xr:uid="{00000000-0005-0000-0000-00005D840000}"/>
    <cellStyle name="Normal 4 7 3 4 5" xfId="16331" xr:uid="{00000000-0005-0000-0000-00005E840000}"/>
    <cellStyle name="Normal 4 7 3 4 5 2" xfId="36283" xr:uid="{00000000-0005-0000-0000-00005F840000}"/>
    <cellStyle name="Normal 4 7 3 4 6" xfId="24883" xr:uid="{00000000-0005-0000-0000-000060840000}"/>
    <cellStyle name="Normal 4 7 3 4 6 2" xfId="44833" xr:uid="{00000000-0005-0000-0000-000061840000}"/>
    <cellStyle name="Normal 4 7 3 4 7" xfId="13481" xr:uid="{00000000-0005-0000-0000-000062840000}"/>
    <cellStyle name="Normal 4 7 3 4 8" xfId="33433" xr:uid="{00000000-0005-0000-0000-000063840000}"/>
    <cellStyle name="Normal 4 7 3 5" xfId="3573" xr:uid="{00000000-0005-0000-0000-000064840000}"/>
    <cellStyle name="Normal 4 7 3 5 2" xfId="7781" xr:uid="{00000000-0005-0000-0000-000065840000}"/>
    <cellStyle name="Normal 4 7 3 5 2 2" xfId="27735" xr:uid="{00000000-0005-0000-0000-000066840000}"/>
    <cellStyle name="Normal 4 7 3 5 2 2 2" xfId="47685" xr:uid="{00000000-0005-0000-0000-000067840000}"/>
    <cellStyle name="Normal 4 7 3 5 2 3" xfId="19185" xr:uid="{00000000-0005-0000-0000-000068840000}"/>
    <cellStyle name="Normal 4 7 3 5 2 4" xfId="39135" xr:uid="{00000000-0005-0000-0000-000069840000}"/>
    <cellStyle name="Normal 4 7 3 5 3" xfId="10633" xr:uid="{00000000-0005-0000-0000-00006A840000}"/>
    <cellStyle name="Normal 4 7 3 5 3 2" xfId="30585" xr:uid="{00000000-0005-0000-0000-00006B840000}"/>
    <cellStyle name="Normal 4 7 3 5 3 2 2" xfId="50535" xr:uid="{00000000-0005-0000-0000-00006C840000}"/>
    <cellStyle name="Normal 4 7 3 5 3 3" xfId="22035" xr:uid="{00000000-0005-0000-0000-00006D840000}"/>
    <cellStyle name="Normal 4 7 3 5 3 4" xfId="41985" xr:uid="{00000000-0005-0000-0000-00006E840000}"/>
    <cellStyle name="Normal 4 7 3 5 4" xfId="16333" xr:uid="{00000000-0005-0000-0000-00006F840000}"/>
    <cellStyle name="Normal 4 7 3 5 4 2" xfId="36285" xr:uid="{00000000-0005-0000-0000-000070840000}"/>
    <cellStyle name="Normal 4 7 3 5 5" xfId="24885" xr:uid="{00000000-0005-0000-0000-000071840000}"/>
    <cellStyle name="Normal 4 7 3 5 5 2" xfId="44835" xr:uid="{00000000-0005-0000-0000-000072840000}"/>
    <cellStyle name="Normal 4 7 3 5 6" xfId="13483" xr:uid="{00000000-0005-0000-0000-000073840000}"/>
    <cellStyle name="Normal 4 7 3 5 7" xfId="33435" xr:uid="{00000000-0005-0000-0000-000074840000}"/>
    <cellStyle name="Normal 4 7 3 6" xfId="7770" xr:uid="{00000000-0005-0000-0000-000075840000}"/>
    <cellStyle name="Normal 4 7 3 6 2" xfId="27724" xr:uid="{00000000-0005-0000-0000-000076840000}"/>
    <cellStyle name="Normal 4 7 3 6 2 2" xfId="47674" xr:uid="{00000000-0005-0000-0000-000077840000}"/>
    <cellStyle name="Normal 4 7 3 6 3" xfId="19174" xr:uid="{00000000-0005-0000-0000-000078840000}"/>
    <cellStyle name="Normal 4 7 3 6 4" xfId="39124" xr:uid="{00000000-0005-0000-0000-000079840000}"/>
    <cellStyle name="Normal 4 7 3 7" xfId="10622" xr:uid="{00000000-0005-0000-0000-00007A840000}"/>
    <cellStyle name="Normal 4 7 3 7 2" xfId="30574" xr:uid="{00000000-0005-0000-0000-00007B840000}"/>
    <cellStyle name="Normal 4 7 3 7 2 2" xfId="50524" xr:uid="{00000000-0005-0000-0000-00007C840000}"/>
    <cellStyle name="Normal 4 7 3 7 3" xfId="22024" xr:uid="{00000000-0005-0000-0000-00007D840000}"/>
    <cellStyle name="Normal 4 7 3 7 4" xfId="41974" xr:uid="{00000000-0005-0000-0000-00007E840000}"/>
    <cellStyle name="Normal 4 7 3 8" xfId="16322" xr:uid="{00000000-0005-0000-0000-00007F840000}"/>
    <cellStyle name="Normal 4 7 3 8 2" xfId="36274" xr:uid="{00000000-0005-0000-0000-000080840000}"/>
    <cellStyle name="Normal 4 7 3 9" xfId="24874" xr:uid="{00000000-0005-0000-0000-000081840000}"/>
    <cellStyle name="Normal 4 7 3 9 2" xfId="44824" xr:uid="{00000000-0005-0000-0000-000082840000}"/>
    <cellStyle name="Normal 4 7 4" xfId="3574" xr:uid="{00000000-0005-0000-0000-000083840000}"/>
    <cellStyle name="Normal 4 7 4 10" xfId="13484" xr:uid="{00000000-0005-0000-0000-000084840000}"/>
    <cellStyle name="Normal 4 7 4 11" xfId="33436" xr:uid="{00000000-0005-0000-0000-000085840000}"/>
    <cellStyle name="Normal 4 7 4 2" xfId="3575" xr:uid="{00000000-0005-0000-0000-000086840000}"/>
    <cellStyle name="Normal 4 7 4 2 10" xfId="33437" xr:uid="{00000000-0005-0000-0000-000087840000}"/>
    <cellStyle name="Normal 4 7 4 2 2" xfId="3576" xr:uid="{00000000-0005-0000-0000-000088840000}"/>
    <cellStyle name="Normal 4 7 4 2 2 2" xfId="3577" xr:uid="{00000000-0005-0000-0000-000089840000}"/>
    <cellStyle name="Normal 4 7 4 2 2 2 2" xfId="7785" xr:uid="{00000000-0005-0000-0000-00008A840000}"/>
    <cellStyle name="Normal 4 7 4 2 2 2 2 2" xfId="27739" xr:uid="{00000000-0005-0000-0000-00008B840000}"/>
    <cellStyle name="Normal 4 7 4 2 2 2 2 2 2" xfId="47689" xr:uid="{00000000-0005-0000-0000-00008C840000}"/>
    <cellStyle name="Normal 4 7 4 2 2 2 2 3" xfId="19189" xr:uid="{00000000-0005-0000-0000-00008D840000}"/>
    <cellStyle name="Normal 4 7 4 2 2 2 2 4" xfId="39139" xr:uid="{00000000-0005-0000-0000-00008E840000}"/>
    <cellStyle name="Normal 4 7 4 2 2 2 3" xfId="10637" xr:uid="{00000000-0005-0000-0000-00008F840000}"/>
    <cellStyle name="Normal 4 7 4 2 2 2 3 2" xfId="30589" xr:uid="{00000000-0005-0000-0000-000090840000}"/>
    <cellStyle name="Normal 4 7 4 2 2 2 3 2 2" xfId="50539" xr:uid="{00000000-0005-0000-0000-000091840000}"/>
    <cellStyle name="Normal 4 7 4 2 2 2 3 3" xfId="22039" xr:uid="{00000000-0005-0000-0000-000092840000}"/>
    <cellStyle name="Normal 4 7 4 2 2 2 3 4" xfId="41989" xr:uid="{00000000-0005-0000-0000-000093840000}"/>
    <cellStyle name="Normal 4 7 4 2 2 2 4" xfId="16337" xr:uid="{00000000-0005-0000-0000-000094840000}"/>
    <cellStyle name="Normal 4 7 4 2 2 2 4 2" xfId="36289" xr:uid="{00000000-0005-0000-0000-000095840000}"/>
    <cellStyle name="Normal 4 7 4 2 2 2 5" xfId="24889" xr:uid="{00000000-0005-0000-0000-000096840000}"/>
    <cellStyle name="Normal 4 7 4 2 2 2 5 2" xfId="44839" xr:uid="{00000000-0005-0000-0000-000097840000}"/>
    <cellStyle name="Normal 4 7 4 2 2 2 6" xfId="13487" xr:uid="{00000000-0005-0000-0000-000098840000}"/>
    <cellStyle name="Normal 4 7 4 2 2 2 7" xfId="33439" xr:uid="{00000000-0005-0000-0000-000099840000}"/>
    <cellStyle name="Normal 4 7 4 2 2 3" xfId="7784" xr:uid="{00000000-0005-0000-0000-00009A840000}"/>
    <cellStyle name="Normal 4 7 4 2 2 3 2" xfId="27738" xr:uid="{00000000-0005-0000-0000-00009B840000}"/>
    <cellStyle name="Normal 4 7 4 2 2 3 2 2" xfId="47688" xr:uid="{00000000-0005-0000-0000-00009C840000}"/>
    <cellStyle name="Normal 4 7 4 2 2 3 3" xfId="19188" xr:uid="{00000000-0005-0000-0000-00009D840000}"/>
    <cellStyle name="Normal 4 7 4 2 2 3 4" xfId="39138" xr:uid="{00000000-0005-0000-0000-00009E840000}"/>
    <cellStyle name="Normal 4 7 4 2 2 4" xfId="10636" xr:uid="{00000000-0005-0000-0000-00009F840000}"/>
    <cellStyle name="Normal 4 7 4 2 2 4 2" xfId="30588" xr:uid="{00000000-0005-0000-0000-0000A0840000}"/>
    <cellStyle name="Normal 4 7 4 2 2 4 2 2" xfId="50538" xr:uid="{00000000-0005-0000-0000-0000A1840000}"/>
    <cellStyle name="Normal 4 7 4 2 2 4 3" xfId="22038" xr:uid="{00000000-0005-0000-0000-0000A2840000}"/>
    <cellStyle name="Normal 4 7 4 2 2 4 4" xfId="41988" xr:uid="{00000000-0005-0000-0000-0000A3840000}"/>
    <cellStyle name="Normal 4 7 4 2 2 5" xfId="16336" xr:uid="{00000000-0005-0000-0000-0000A4840000}"/>
    <cellStyle name="Normal 4 7 4 2 2 5 2" xfId="36288" xr:uid="{00000000-0005-0000-0000-0000A5840000}"/>
    <cellStyle name="Normal 4 7 4 2 2 6" xfId="24888" xr:uid="{00000000-0005-0000-0000-0000A6840000}"/>
    <cellStyle name="Normal 4 7 4 2 2 6 2" xfId="44838" xr:uid="{00000000-0005-0000-0000-0000A7840000}"/>
    <cellStyle name="Normal 4 7 4 2 2 7" xfId="13486" xr:uid="{00000000-0005-0000-0000-0000A8840000}"/>
    <cellStyle name="Normal 4 7 4 2 2 8" xfId="33438" xr:uid="{00000000-0005-0000-0000-0000A9840000}"/>
    <cellStyle name="Normal 4 7 4 2 3" xfId="3578" xr:uid="{00000000-0005-0000-0000-0000AA840000}"/>
    <cellStyle name="Normal 4 7 4 2 3 2" xfId="3579" xr:uid="{00000000-0005-0000-0000-0000AB840000}"/>
    <cellStyle name="Normal 4 7 4 2 3 2 2" xfId="7787" xr:uid="{00000000-0005-0000-0000-0000AC840000}"/>
    <cellStyle name="Normal 4 7 4 2 3 2 2 2" xfId="27741" xr:uid="{00000000-0005-0000-0000-0000AD840000}"/>
    <cellStyle name="Normal 4 7 4 2 3 2 2 2 2" xfId="47691" xr:uid="{00000000-0005-0000-0000-0000AE840000}"/>
    <cellStyle name="Normal 4 7 4 2 3 2 2 3" xfId="19191" xr:uid="{00000000-0005-0000-0000-0000AF840000}"/>
    <cellStyle name="Normal 4 7 4 2 3 2 2 4" xfId="39141" xr:uid="{00000000-0005-0000-0000-0000B0840000}"/>
    <cellStyle name="Normal 4 7 4 2 3 2 3" xfId="10639" xr:uid="{00000000-0005-0000-0000-0000B1840000}"/>
    <cellStyle name="Normal 4 7 4 2 3 2 3 2" xfId="30591" xr:uid="{00000000-0005-0000-0000-0000B2840000}"/>
    <cellStyle name="Normal 4 7 4 2 3 2 3 2 2" xfId="50541" xr:uid="{00000000-0005-0000-0000-0000B3840000}"/>
    <cellStyle name="Normal 4 7 4 2 3 2 3 3" xfId="22041" xr:uid="{00000000-0005-0000-0000-0000B4840000}"/>
    <cellStyle name="Normal 4 7 4 2 3 2 3 4" xfId="41991" xr:uid="{00000000-0005-0000-0000-0000B5840000}"/>
    <cellStyle name="Normal 4 7 4 2 3 2 4" xfId="16339" xr:uid="{00000000-0005-0000-0000-0000B6840000}"/>
    <cellStyle name="Normal 4 7 4 2 3 2 4 2" xfId="36291" xr:uid="{00000000-0005-0000-0000-0000B7840000}"/>
    <cellStyle name="Normal 4 7 4 2 3 2 5" xfId="24891" xr:uid="{00000000-0005-0000-0000-0000B8840000}"/>
    <cellStyle name="Normal 4 7 4 2 3 2 5 2" xfId="44841" xr:uid="{00000000-0005-0000-0000-0000B9840000}"/>
    <cellStyle name="Normal 4 7 4 2 3 2 6" xfId="13489" xr:uid="{00000000-0005-0000-0000-0000BA840000}"/>
    <cellStyle name="Normal 4 7 4 2 3 2 7" xfId="33441" xr:uid="{00000000-0005-0000-0000-0000BB840000}"/>
    <cellStyle name="Normal 4 7 4 2 3 3" xfId="7786" xr:uid="{00000000-0005-0000-0000-0000BC840000}"/>
    <cellStyle name="Normal 4 7 4 2 3 3 2" xfId="27740" xr:uid="{00000000-0005-0000-0000-0000BD840000}"/>
    <cellStyle name="Normal 4 7 4 2 3 3 2 2" xfId="47690" xr:uid="{00000000-0005-0000-0000-0000BE840000}"/>
    <cellStyle name="Normal 4 7 4 2 3 3 3" xfId="19190" xr:uid="{00000000-0005-0000-0000-0000BF840000}"/>
    <cellStyle name="Normal 4 7 4 2 3 3 4" xfId="39140" xr:uid="{00000000-0005-0000-0000-0000C0840000}"/>
    <cellStyle name="Normal 4 7 4 2 3 4" xfId="10638" xr:uid="{00000000-0005-0000-0000-0000C1840000}"/>
    <cellStyle name="Normal 4 7 4 2 3 4 2" xfId="30590" xr:uid="{00000000-0005-0000-0000-0000C2840000}"/>
    <cellStyle name="Normal 4 7 4 2 3 4 2 2" xfId="50540" xr:uid="{00000000-0005-0000-0000-0000C3840000}"/>
    <cellStyle name="Normal 4 7 4 2 3 4 3" xfId="22040" xr:uid="{00000000-0005-0000-0000-0000C4840000}"/>
    <cellStyle name="Normal 4 7 4 2 3 4 4" xfId="41990" xr:uid="{00000000-0005-0000-0000-0000C5840000}"/>
    <cellStyle name="Normal 4 7 4 2 3 5" xfId="16338" xr:uid="{00000000-0005-0000-0000-0000C6840000}"/>
    <cellStyle name="Normal 4 7 4 2 3 5 2" xfId="36290" xr:uid="{00000000-0005-0000-0000-0000C7840000}"/>
    <cellStyle name="Normal 4 7 4 2 3 6" xfId="24890" xr:uid="{00000000-0005-0000-0000-0000C8840000}"/>
    <cellStyle name="Normal 4 7 4 2 3 6 2" xfId="44840" xr:uid="{00000000-0005-0000-0000-0000C9840000}"/>
    <cellStyle name="Normal 4 7 4 2 3 7" xfId="13488" xr:uid="{00000000-0005-0000-0000-0000CA840000}"/>
    <cellStyle name="Normal 4 7 4 2 3 8" xfId="33440" xr:uid="{00000000-0005-0000-0000-0000CB840000}"/>
    <cellStyle name="Normal 4 7 4 2 4" xfId="3580" xr:uid="{00000000-0005-0000-0000-0000CC840000}"/>
    <cellStyle name="Normal 4 7 4 2 4 2" xfId="7788" xr:uid="{00000000-0005-0000-0000-0000CD840000}"/>
    <cellStyle name="Normal 4 7 4 2 4 2 2" xfId="27742" xr:uid="{00000000-0005-0000-0000-0000CE840000}"/>
    <cellStyle name="Normal 4 7 4 2 4 2 2 2" xfId="47692" xr:uid="{00000000-0005-0000-0000-0000CF840000}"/>
    <cellStyle name="Normal 4 7 4 2 4 2 3" xfId="19192" xr:uid="{00000000-0005-0000-0000-0000D0840000}"/>
    <cellStyle name="Normal 4 7 4 2 4 2 4" xfId="39142" xr:uid="{00000000-0005-0000-0000-0000D1840000}"/>
    <cellStyle name="Normal 4 7 4 2 4 3" xfId="10640" xr:uid="{00000000-0005-0000-0000-0000D2840000}"/>
    <cellStyle name="Normal 4 7 4 2 4 3 2" xfId="30592" xr:uid="{00000000-0005-0000-0000-0000D3840000}"/>
    <cellStyle name="Normal 4 7 4 2 4 3 2 2" xfId="50542" xr:uid="{00000000-0005-0000-0000-0000D4840000}"/>
    <cellStyle name="Normal 4 7 4 2 4 3 3" xfId="22042" xr:uid="{00000000-0005-0000-0000-0000D5840000}"/>
    <cellStyle name="Normal 4 7 4 2 4 3 4" xfId="41992" xr:uid="{00000000-0005-0000-0000-0000D6840000}"/>
    <cellStyle name="Normal 4 7 4 2 4 4" xfId="16340" xr:uid="{00000000-0005-0000-0000-0000D7840000}"/>
    <cellStyle name="Normal 4 7 4 2 4 4 2" xfId="36292" xr:uid="{00000000-0005-0000-0000-0000D8840000}"/>
    <cellStyle name="Normal 4 7 4 2 4 5" xfId="24892" xr:uid="{00000000-0005-0000-0000-0000D9840000}"/>
    <cellStyle name="Normal 4 7 4 2 4 5 2" xfId="44842" xr:uid="{00000000-0005-0000-0000-0000DA840000}"/>
    <cellStyle name="Normal 4 7 4 2 4 6" xfId="13490" xr:uid="{00000000-0005-0000-0000-0000DB840000}"/>
    <cellStyle name="Normal 4 7 4 2 4 7" xfId="33442" xr:uid="{00000000-0005-0000-0000-0000DC840000}"/>
    <cellStyle name="Normal 4 7 4 2 5" xfId="7783" xr:uid="{00000000-0005-0000-0000-0000DD840000}"/>
    <cellStyle name="Normal 4 7 4 2 5 2" xfId="27737" xr:uid="{00000000-0005-0000-0000-0000DE840000}"/>
    <cellStyle name="Normal 4 7 4 2 5 2 2" xfId="47687" xr:uid="{00000000-0005-0000-0000-0000DF840000}"/>
    <cellStyle name="Normal 4 7 4 2 5 3" xfId="19187" xr:uid="{00000000-0005-0000-0000-0000E0840000}"/>
    <cellStyle name="Normal 4 7 4 2 5 4" xfId="39137" xr:uid="{00000000-0005-0000-0000-0000E1840000}"/>
    <cellStyle name="Normal 4 7 4 2 6" xfId="10635" xr:uid="{00000000-0005-0000-0000-0000E2840000}"/>
    <cellStyle name="Normal 4 7 4 2 6 2" xfId="30587" xr:uid="{00000000-0005-0000-0000-0000E3840000}"/>
    <cellStyle name="Normal 4 7 4 2 6 2 2" xfId="50537" xr:uid="{00000000-0005-0000-0000-0000E4840000}"/>
    <cellStyle name="Normal 4 7 4 2 6 3" xfId="22037" xr:uid="{00000000-0005-0000-0000-0000E5840000}"/>
    <cellStyle name="Normal 4 7 4 2 6 4" xfId="41987" xr:uid="{00000000-0005-0000-0000-0000E6840000}"/>
    <cellStyle name="Normal 4 7 4 2 7" xfId="16335" xr:uid="{00000000-0005-0000-0000-0000E7840000}"/>
    <cellStyle name="Normal 4 7 4 2 7 2" xfId="36287" xr:uid="{00000000-0005-0000-0000-0000E8840000}"/>
    <cellStyle name="Normal 4 7 4 2 8" xfId="24887" xr:uid="{00000000-0005-0000-0000-0000E9840000}"/>
    <cellStyle name="Normal 4 7 4 2 8 2" xfId="44837" xr:uid="{00000000-0005-0000-0000-0000EA840000}"/>
    <cellStyle name="Normal 4 7 4 2 9" xfId="13485" xr:uid="{00000000-0005-0000-0000-0000EB840000}"/>
    <cellStyle name="Normal 4 7 4 3" xfId="3581" xr:uid="{00000000-0005-0000-0000-0000EC840000}"/>
    <cellStyle name="Normal 4 7 4 3 2" xfId="3582" xr:uid="{00000000-0005-0000-0000-0000ED840000}"/>
    <cellStyle name="Normal 4 7 4 3 2 2" xfId="7790" xr:uid="{00000000-0005-0000-0000-0000EE840000}"/>
    <cellStyle name="Normal 4 7 4 3 2 2 2" xfId="27744" xr:uid="{00000000-0005-0000-0000-0000EF840000}"/>
    <cellStyle name="Normal 4 7 4 3 2 2 2 2" xfId="47694" xr:uid="{00000000-0005-0000-0000-0000F0840000}"/>
    <cellStyle name="Normal 4 7 4 3 2 2 3" xfId="19194" xr:uid="{00000000-0005-0000-0000-0000F1840000}"/>
    <cellStyle name="Normal 4 7 4 3 2 2 4" xfId="39144" xr:uid="{00000000-0005-0000-0000-0000F2840000}"/>
    <cellStyle name="Normal 4 7 4 3 2 3" xfId="10642" xr:uid="{00000000-0005-0000-0000-0000F3840000}"/>
    <cellStyle name="Normal 4 7 4 3 2 3 2" xfId="30594" xr:uid="{00000000-0005-0000-0000-0000F4840000}"/>
    <cellStyle name="Normal 4 7 4 3 2 3 2 2" xfId="50544" xr:uid="{00000000-0005-0000-0000-0000F5840000}"/>
    <cellStyle name="Normal 4 7 4 3 2 3 3" xfId="22044" xr:uid="{00000000-0005-0000-0000-0000F6840000}"/>
    <cellStyle name="Normal 4 7 4 3 2 3 4" xfId="41994" xr:uid="{00000000-0005-0000-0000-0000F7840000}"/>
    <cellStyle name="Normal 4 7 4 3 2 4" xfId="16342" xr:uid="{00000000-0005-0000-0000-0000F8840000}"/>
    <cellStyle name="Normal 4 7 4 3 2 4 2" xfId="36294" xr:uid="{00000000-0005-0000-0000-0000F9840000}"/>
    <cellStyle name="Normal 4 7 4 3 2 5" xfId="24894" xr:uid="{00000000-0005-0000-0000-0000FA840000}"/>
    <cellStyle name="Normal 4 7 4 3 2 5 2" xfId="44844" xr:uid="{00000000-0005-0000-0000-0000FB840000}"/>
    <cellStyle name="Normal 4 7 4 3 2 6" xfId="13492" xr:uid="{00000000-0005-0000-0000-0000FC840000}"/>
    <cellStyle name="Normal 4 7 4 3 2 7" xfId="33444" xr:uid="{00000000-0005-0000-0000-0000FD840000}"/>
    <cellStyle name="Normal 4 7 4 3 3" xfId="7789" xr:uid="{00000000-0005-0000-0000-0000FE840000}"/>
    <cellStyle name="Normal 4 7 4 3 3 2" xfId="27743" xr:uid="{00000000-0005-0000-0000-0000FF840000}"/>
    <cellStyle name="Normal 4 7 4 3 3 2 2" xfId="47693" xr:uid="{00000000-0005-0000-0000-000000850000}"/>
    <cellStyle name="Normal 4 7 4 3 3 3" xfId="19193" xr:uid="{00000000-0005-0000-0000-000001850000}"/>
    <cellStyle name="Normal 4 7 4 3 3 4" xfId="39143" xr:uid="{00000000-0005-0000-0000-000002850000}"/>
    <cellStyle name="Normal 4 7 4 3 4" xfId="10641" xr:uid="{00000000-0005-0000-0000-000003850000}"/>
    <cellStyle name="Normal 4 7 4 3 4 2" xfId="30593" xr:uid="{00000000-0005-0000-0000-000004850000}"/>
    <cellStyle name="Normal 4 7 4 3 4 2 2" xfId="50543" xr:uid="{00000000-0005-0000-0000-000005850000}"/>
    <cellStyle name="Normal 4 7 4 3 4 3" xfId="22043" xr:uid="{00000000-0005-0000-0000-000006850000}"/>
    <cellStyle name="Normal 4 7 4 3 4 4" xfId="41993" xr:uid="{00000000-0005-0000-0000-000007850000}"/>
    <cellStyle name="Normal 4 7 4 3 5" xfId="16341" xr:uid="{00000000-0005-0000-0000-000008850000}"/>
    <cellStyle name="Normal 4 7 4 3 5 2" xfId="36293" xr:uid="{00000000-0005-0000-0000-000009850000}"/>
    <cellStyle name="Normal 4 7 4 3 6" xfId="24893" xr:uid="{00000000-0005-0000-0000-00000A850000}"/>
    <cellStyle name="Normal 4 7 4 3 6 2" xfId="44843" xr:uid="{00000000-0005-0000-0000-00000B850000}"/>
    <cellStyle name="Normal 4 7 4 3 7" xfId="13491" xr:uid="{00000000-0005-0000-0000-00000C850000}"/>
    <cellStyle name="Normal 4 7 4 3 8" xfId="33443" xr:uid="{00000000-0005-0000-0000-00000D850000}"/>
    <cellStyle name="Normal 4 7 4 4" xfId="3583" xr:uid="{00000000-0005-0000-0000-00000E850000}"/>
    <cellStyle name="Normal 4 7 4 4 2" xfId="3584" xr:uid="{00000000-0005-0000-0000-00000F850000}"/>
    <cellStyle name="Normal 4 7 4 4 2 2" xfId="7792" xr:uid="{00000000-0005-0000-0000-000010850000}"/>
    <cellStyle name="Normal 4 7 4 4 2 2 2" xfId="27746" xr:uid="{00000000-0005-0000-0000-000011850000}"/>
    <cellStyle name="Normal 4 7 4 4 2 2 2 2" xfId="47696" xr:uid="{00000000-0005-0000-0000-000012850000}"/>
    <cellStyle name="Normal 4 7 4 4 2 2 3" xfId="19196" xr:uid="{00000000-0005-0000-0000-000013850000}"/>
    <cellStyle name="Normal 4 7 4 4 2 2 4" xfId="39146" xr:uid="{00000000-0005-0000-0000-000014850000}"/>
    <cellStyle name="Normal 4 7 4 4 2 3" xfId="10644" xr:uid="{00000000-0005-0000-0000-000015850000}"/>
    <cellStyle name="Normal 4 7 4 4 2 3 2" xfId="30596" xr:uid="{00000000-0005-0000-0000-000016850000}"/>
    <cellStyle name="Normal 4 7 4 4 2 3 2 2" xfId="50546" xr:uid="{00000000-0005-0000-0000-000017850000}"/>
    <cellStyle name="Normal 4 7 4 4 2 3 3" xfId="22046" xr:uid="{00000000-0005-0000-0000-000018850000}"/>
    <cellStyle name="Normal 4 7 4 4 2 3 4" xfId="41996" xr:uid="{00000000-0005-0000-0000-000019850000}"/>
    <cellStyle name="Normal 4 7 4 4 2 4" xfId="16344" xr:uid="{00000000-0005-0000-0000-00001A850000}"/>
    <cellStyle name="Normal 4 7 4 4 2 4 2" xfId="36296" xr:uid="{00000000-0005-0000-0000-00001B850000}"/>
    <cellStyle name="Normal 4 7 4 4 2 5" xfId="24896" xr:uid="{00000000-0005-0000-0000-00001C850000}"/>
    <cellStyle name="Normal 4 7 4 4 2 5 2" xfId="44846" xr:uid="{00000000-0005-0000-0000-00001D850000}"/>
    <cellStyle name="Normal 4 7 4 4 2 6" xfId="13494" xr:uid="{00000000-0005-0000-0000-00001E850000}"/>
    <cellStyle name="Normal 4 7 4 4 2 7" xfId="33446" xr:uid="{00000000-0005-0000-0000-00001F850000}"/>
    <cellStyle name="Normal 4 7 4 4 3" xfId="7791" xr:uid="{00000000-0005-0000-0000-000020850000}"/>
    <cellStyle name="Normal 4 7 4 4 3 2" xfId="27745" xr:uid="{00000000-0005-0000-0000-000021850000}"/>
    <cellStyle name="Normal 4 7 4 4 3 2 2" xfId="47695" xr:uid="{00000000-0005-0000-0000-000022850000}"/>
    <cellStyle name="Normal 4 7 4 4 3 3" xfId="19195" xr:uid="{00000000-0005-0000-0000-000023850000}"/>
    <cellStyle name="Normal 4 7 4 4 3 4" xfId="39145" xr:uid="{00000000-0005-0000-0000-000024850000}"/>
    <cellStyle name="Normal 4 7 4 4 4" xfId="10643" xr:uid="{00000000-0005-0000-0000-000025850000}"/>
    <cellStyle name="Normal 4 7 4 4 4 2" xfId="30595" xr:uid="{00000000-0005-0000-0000-000026850000}"/>
    <cellStyle name="Normal 4 7 4 4 4 2 2" xfId="50545" xr:uid="{00000000-0005-0000-0000-000027850000}"/>
    <cellStyle name="Normal 4 7 4 4 4 3" xfId="22045" xr:uid="{00000000-0005-0000-0000-000028850000}"/>
    <cellStyle name="Normal 4 7 4 4 4 4" xfId="41995" xr:uid="{00000000-0005-0000-0000-000029850000}"/>
    <cellStyle name="Normal 4 7 4 4 5" xfId="16343" xr:uid="{00000000-0005-0000-0000-00002A850000}"/>
    <cellStyle name="Normal 4 7 4 4 5 2" xfId="36295" xr:uid="{00000000-0005-0000-0000-00002B850000}"/>
    <cellStyle name="Normal 4 7 4 4 6" xfId="24895" xr:uid="{00000000-0005-0000-0000-00002C850000}"/>
    <cellStyle name="Normal 4 7 4 4 6 2" xfId="44845" xr:uid="{00000000-0005-0000-0000-00002D850000}"/>
    <cellStyle name="Normal 4 7 4 4 7" xfId="13493" xr:uid="{00000000-0005-0000-0000-00002E850000}"/>
    <cellStyle name="Normal 4 7 4 4 8" xfId="33445" xr:uid="{00000000-0005-0000-0000-00002F850000}"/>
    <cellStyle name="Normal 4 7 4 5" xfId="3585" xr:uid="{00000000-0005-0000-0000-000030850000}"/>
    <cellStyle name="Normal 4 7 4 5 2" xfId="7793" xr:uid="{00000000-0005-0000-0000-000031850000}"/>
    <cellStyle name="Normal 4 7 4 5 2 2" xfId="27747" xr:uid="{00000000-0005-0000-0000-000032850000}"/>
    <cellStyle name="Normal 4 7 4 5 2 2 2" xfId="47697" xr:uid="{00000000-0005-0000-0000-000033850000}"/>
    <cellStyle name="Normal 4 7 4 5 2 3" xfId="19197" xr:uid="{00000000-0005-0000-0000-000034850000}"/>
    <cellStyle name="Normal 4 7 4 5 2 4" xfId="39147" xr:uid="{00000000-0005-0000-0000-000035850000}"/>
    <cellStyle name="Normal 4 7 4 5 3" xfId="10645" xr:uid="{00000000-0005-0000-0000-000036850000}"/>
    <cellStyle name="Normal 4 7 4 5 3 2" xfId="30597" xr:uid="{00000000-0005-0000-0000-000037850000}"/>
    <cellStyle name="Normal 4 7 4 5 3 2 2" xfId="50547" xr:uid="{00000000-0005-0000-0000-000038850000}"/>
    <cellStyle name="Normal 4 7 4 5 3 3" xfId="22047" xr:uid="{00000000-0005-0000-0000-000039850000}"/>
    <cellStyle name="Normal 4 7 4 5 3 4" xfId="41997" xr:uid="{00000000-0005-0000-0000-00003A850000}"/>
    <cellStyle name="Normal 4 7 4 5 4" xfId="16345" xr:uid="{00000000-0005-0000-0000-00003B850000}"/>
    <cellStyle name="Normal 4 7 4 5 4 2" xfId="36297" xr:uid="{00000000-0005-0000-0000-00003C850000}"/>
    <cellStyle name="Normal 4 7 4 5 5" xfId="24897" xr:uid="{00000000-0005-0000-0000-00003D850000}"/>
    <cellStyle name="Normal 4 7 4 5 5 2" xfId="44847" xr:uid="{00000000-0005-0000-0000-00003E850000}"/>
    <cellStyle name="Normal 4 7 4 5 6" xfId="13495" xr:uid="{00000000-0005-0000-0000-00003F850000}"/>
    <cellStyle name="Normal 4 7 4 5 7" xfId="33447" xr:uid="{00000000-0005-0000-0000-000040850000}"/>
    <cellStyle name="Normal 4 7 4 6" xfId="7782" xr:uid="{00000000-0005-0000-0000-000041850000}"/>
    <cellStyle name="Normal 4 7 4 6 2" xfId="27736" xr:uid="{00000000-0005-0000-0000-000042850000}"/>
    <cellStyle name="Normal 4 7 4 6 2 2" xfId="47686" xr:uid="{00000000-0005-0000-0000-000043850000}"/>
    <cellStyle name="Normal 4 7 4 6 3" xfId="19186" xr:uid="{00000000-0005-0000-0000-000044850000}"/>
    <cellStyle name="Normal 4 7 4 6 4" xfId="39136" xr:uid="{00000000-0005-0000-0000-000045850000}"/>
    <cellStyle name="Normal 4 7 4 7" xfId="10634" xr:uid="{00000000-0005-0000-0000-000046850000}"/>
    <cellStyle name="Normal 4 7 4 7 2" xfId="30586" xr:uid="{00000000-0005-0000-0000-000047850000}"/>
    <cellStyle name="Normal 4 7 4 7 2 2" xfId="50536" xr:uid="{00000000-0005-0000-0000-000048850000}"/>
    <cellStyle name="Normal 4 7 4 7 3" xfId="22036" xr:uid="{00000000-0005-0000-0000-000049850000}"/>
    <cellStyle name="Normal 4 7 4 7 4" xfId="41986" xr:uid="{00000000-0005-0000-0000-00004A850000}"/>
    <cellStyle name="Normal 4 7 4 8" xfId="16334" xr:uid="{00000000-0005-0000-0000-00004B850000}"/>
    <cellStyle name="Normal 4 7 4 8 2" xfId="36286" xr:uid="{00000000-0005-0000-0000-00004C850000}"/>
    <cellStyle name="Normal 4 7 4 9" xfId="24886" xr:uid="{00000000-0005-0000-0000-00004D850000}"/>
    <cellStyle name="Normal 4 7 4 9 2" xfId="44836" xr:uid="{00000000-0005-0000-0000-00004E850000}"/>
    <cellStyle name="Normal 4 7 5" xfId="3586" xr:uid="{00000000-0005-0000-0000-00004F850000}"/>
    <cellStyle name="Normal 4 7 5 10" xfId="13496" xr:uid="{00000000-0005-0000-0000-000050850000}"/>
    <cellStyle name="Normal 4 7 5 11" xfId="33448" xr:uid="{00000000-0005-0000-0000-000051850000}"/>
    <cellStyle name="Normal 4 7 5 2" xfId="3587" xr:uid="{00000000-0005-0000-0000-000052850000}"/>
    <cellStyle name="Normal 4 7 5 2 10" xfId="33449" xr:uid="{00000000-0005-0000-0000-000053850000}"/>
    <cellStyle name="Normal 4 7 5 2 2" xfId="3588" xr:uid="{00000000-0005-0000-0000-000054850000}"/>
    <cellStyle name="Normal 4 7 5 2 2 2" xfId="3589" xr:uid="{00000000-0005-0000-0000-000055850000}"/>
    <cellStyle name="Normal 4 7 5 2 2 2 2" xfId="7797" xr:uid="{00000000-0005-0000-0000-000056850000}"/>
    <cellStyle name="Normal 4 7 5 2 2 2 2 2" xfId="27751" xr:uid="{00000000-0005-0000-0000-000057850000}"/>
    <cellStyle name="Normal 4 7 5 2 2 2 2 2 2" xfId="47701" xr:uid="{00000000-0005-0000-0000-000058850000}"/>
    <cellStyle name="Normal 4 7 5 2 2 2 2 3" xfId="19201" xr:uid="{00000000-0005-0000-0000-000059850000}"/>
    <cellStyle name="Normal 4 7 5 2 2 2 2 4" xfId="39151" xr:uid="{00000000-0005-0000-0000-00005A850000}"/>
    <cellStyle name="Normal 4 7 5 2 2 2 3" xfId="10649" xr:uid="{00000000-0005-0000-0000-00005B850000}"/>
    <cellStyle name="Normal 4 7 5 2 2 2 3 2" xfId="30601" xr:uid="{00000000-0005-0000-0000-00005C850000}"/>
    <cellStyle name="Normal 4 7 5 2 2 2 3 2 2" xfId="50551" xr:uid="{00000000-0005-0000-0000-00005D850000}"/>
    <cellStyle name="Normal 4 7 5 2 2 2 3 3" xfId="22051" xr:uid="{00000000-0005-0000-0000-00005E850000}"/>
    <cellStyle name="Normal 4 7 5 2 2 2 3 4" xfId="42001" xr:uid="{00000000-0005-0000-0000-00005F850000}"/>
    <cellStyle name="Normal 4 7 5 2 2 2 4" xfId="16349" xr:uid="{00000000-0005-0000-0000-000060850000}"/>
    <cellStyle name="Normal 4 7 5 2 2 2 4 2" xfId="36301" xr:uid="{00000000-0005-0000-0000-000061850000}"/>
    <cellStyle name="Normal 4 7 5 2 2 2 5" xfId="24901" xr:uid="{00000000-0005-0000-0000-000062850000}"/>
    <cellStyle name="Normal 4 7 5 2 2 2 5 2" xfId="44851" xr:uid="{00000000-0005-0000-0000-000063850000}"/>
    <cellStyle name="Normal 4 7 5 2 2 2 6" xfId="13499" xr:uid="{00000000-0005-0000-0000-000064850000}"/>
    <cellStyle name="Normal 4 7 5 2 2 2 7" xfId="33451" xr:uid="{00000000-0005-0000-0000-000065850000}"/>
    <cellStyle name="Normal 4 7 5 2 2 3" xfId="7796" xr:uid="{00000000-0005-0000-0000-000066850000}"/>
    <cellStyle name="Normal 4 7 5 2 2 3 2" xfId="27750" xr:uid="{00000000-0005-0000-0000-000067850000}"/>
    <cellStyle name="Normal 4 7 5 2 2 3 2 2" xfId="47700" xr:uid="{00000000-0005-0000-0000-000068850000}"/>
    <cellStyle name="Normal 4 7 5 2 2 3 3" xfId="19200" xr:uid="{00000000-0005-0000-0000-000069850000}"/>
    <cellStyle name="Normal 4 7 5 2 2 3 4" xfId="39150" xr:uid="{00000000-0005-0000-0000-00006A850000}"/>
    <cellStyle name="Normal 4 7 5 2 2 4" xfId="10648" xr:uid="{00000000-0005-0000-0000-00006B850000}"/>
    <cellStyle name="Normal 4 7 5 2 2 4 2" xfId="30600" xr:uid="{00000000-0005-0000-0000-00006C850000}"/>
    <cellStyle name="Normal 4 7 5 2 2 4 2 2" xfId="50550" xr:uid="{00000000-0005-0000-0000-00006D850000}"/>
    <cellStyle name="Normal 4 7 5 2 2 4 3" xfId="22050" xr:uid="{00000000-0005-0000-0000-00006E850000}"/>
    <cellStyle name="Normal 4 7 5 2 2 4 4" xfId="42000" xr:uid="{00000000-0005-0000-0000-00006F850000}"/>
    <cellStyle name="Normal 4 7 5 2 2 5" xfId="16348" xr:uid="{00000000-0005-0000-0000-000070850000}"/>
    <cellStyle name="Normal 4 7 5 2 2 5 2" xfId="36300" xr:uid="{00000000-0005-0000-0000-000071850000}"/>
    <cellStyle name="Normal 4 7 5 2 2 6" xfId="24900" xr:uid="{00000000-0005-0000-0000-000072850000}"/>
    <cellStyle name="Normal 4 7 5 2 2 6 2" xfId="44850" xr:uid="{00000000-0005-0000-0000-000073850000}"/>
    <cellStyle name="Normal 4 7 5 2 2 7" xfId="13498" xr:uid="{00000000-0005-0000-0000-000074850000}"/>
    <cellStyle name="Normal 4 7 5 2 2 8" xfId="33450" xr:uid="{00000000-0005-0000-0000-000075850000}"/>
    <cellStyle name="Normal 4 7 5 2 3" xfId="3590" xr:uid="{00000000-0005-0000-0000-000076850000}"/>
    <cellStyle name="Normal 4 7 5 2 3 2" xfId="3591" xr:uid="{00000000-0005-0000-0000-000077850000}"/>
    <cellStyle name="Normal 4 7 5 2 3 2 2" xfId="7799" xr:uid="{00000000-0005-0000-0000-000078850000}"/>
    <cellStyle name="Normal 4 7 5 2 3 2 2 2" xfId="27753" xr:uid="{00000000-0005-0000-0000-000079850000}"/>
    <cellStyle name="Normal 4 7 5 2 3 2 2 2 2" xfId="47703" xr:uid="{00000000-0005-0000-0000-00007A850000}"/>
    <cellStyle name="Normal 4 7 5 2 3 2 2 3" xfId="19203" xr:uid="{00000000-0005-0000-0000-00007B850000}"/>
    <cellStyle name="Normal 4 7 5 2 3 2 2 4" xfId="39153" xr:uid="{00000000-0005-0000-0000-00007C850000}"/>
    <cellStyle name="Normal 4 7 5 2 3 2 3" xfId="10651" xr:uid="{00000000-0005-0000-0000-00007D850000}"/>
    <cellStyle name="Normal 4 7 5 2 3 2 3 2" xfId="30603" xr:uid="{00000000-0005-0000-0000-00007E850000}"/>
    <cellStyle name="Normal 4 7 5 2 3 2 3 2 2" xfId="50553" xr:uid="{00000000-0005-0000-0000-00007F850000}"/>
    <cellStyle name="Normal 4 7 5 2 3 2 3 3" xfId="22053" xr:uid="{00000000-0005-0000-0000-000080850000}"/>
    <cellStyle name="Normal 4 7 5 2 3 2 3 4" xfId="42003" xr:uid="{00000000-0005-0000-0000-000081850000}"/>
    <cellStyle name="Normal 4 7 5 2 3 2 4" xfId="16351" xr:uid="{00000000-0005-0000-0000-000082850000}"/>
    <cellStyle name="Normal 4 7 5 2 3 2 4 2" xfId="36303" xr:uid="{00000000-0005-0000-0000-000083850000}"/>
    <cellStyle name="Normal 4 7 5 2 3 2 5" xfId="24903" xr:uid="{00000000-0005-0000-0000-000084850000}"/>
    <cellStyle name="Normal 4 7 5 2 3 2 5 2" xfId="44853" xr:uid="{00000000-0005-0000-0000-000085850000}"/>
    <cellStyle name="Normal 4 7 5 2 3 2 6" xfId="13501" xr:uid="{00000000-0005-0000-0000-000086850000}"/>
    <cellStyle name="Normal 4 7 5 2 3 2 7" xfId="33453" xr:uid="{00000000-0005-0000-0000-000087850000}"/>
    <cellStyle name="Normal 4 7 5 2 3 3" xfId="7798" xr:uid="{00000000-0005-0000-0000-000088850000}"/>
    <cellStyle name="Normal 4 7 5 2 3 3 2" xfId="27752" xr:uid="{00000000-0005-0000-0000-000089850000}"/>
    <cellStyle name="Normal 4 7 5 2 3 3 2 2" xfId="47702" xr:uid="{00000000-0005-0000-0000-00008A850000}"/>
    <cellStyle name="Normal 4 7 5 2 3 3 3" xfId="19202" xr:uid="{00000000-0005-0000-0000-00008B850000}"/>
    <cellStyle name="Normal 4 7 5 2 3 3 4" xfId="39152" xr:uid="{00000000-0005-0000-0000-00008C850000}"/>
    <cellStyle name="Normal 4 7 5 2 3 4" xfId="10650" xr:uid="{00000000-0005-0000-0000-00008D850000}"/>
    <cellStyle name="Normal 4 7 5 2 3 4 2" xfId="30602" xr:uid="{00000000-0005-0000-0000-00008E850000}"/>
    <cellStyle name="Normal 4 7 5 2 3 4 2 2" xfId="50552" xr:uid="{00000000-0005-0000-0000-00008F850000}"/>
    <cellStyle name="Normal 4 7 5 2 3 4 3" xfId="22052" xr:uid="{00000000-0005-0000-0000-000090850000}"/>
    <cellStyle name="Normal 4 7 5 2 3 4 4" xfId="42002" xr:uid="{00000000-0005-0000-0000-000091850000}"/>
    <cellStyle name="Normal 4 7 5 2 3 5" xfId="16350" xr:uid="{00000000-0005-0000-0000-000092850000}"/>
    <cellStyle name="Normal 4 7 5 2 3 5 2" xfId="36302" xr:uid="{00000000-0005-0000-0000-000093850000}"/>
    <cellStyle name="Normal 4 7 5 2 3 6" xfId="24902" xr:uid="{00000000-0005-0000-0000-000094850000}"/>
    <cellStyle name="Normal 4 7 5 2 3 6 2" xfId="44852" xr:uid="{00000000-0005-0000-0000-000095850000}"/>
    <cellStyle name="Normal 4 7 5 2 3 7" xfId="13500" xr:uid="{00000000-0005-0000-0000-000096850000}"/>
    <cellStyle name="Normal 4 7 5 2 3 8" xfId="33452" xr:uid="{00000000-0005-0000-0000-000097850000}"/>
    <cellStyle name="Normal 4 7 5 2 4" xfId="3592" xr:uid="{00000000-0005-0000-0000-000098850000}"/>
    <cellStyle name="Normal 4 7 5 2 4 2" xfId="7800" xr:uid="{00000000-0005-0000-0000-000099850000}"/>
    <cellStyle name="Normal 4 7 5 2 4 2 2" xfId="27754" xr:uid="{00000000-0005-0000-0000-00009A850000}"/>
    <cellStyle name="Normal 4 7 5 2 4 2 2 2" xfId="47704" xr:uid="{00000000-0005-0000-0000-00009B850000}"/>
    <cellStyle name="Normal 4 7 5 2 4 2 3" xfId="19204" xr:uid="{00000000-0005-0000-0000-00009C850000}"/>
    <cellStyle name="Normal 4 7 5 2 4 2 4" xfId="39154" xr:uid="{00000000-0005-0000-0000-00009D850000}"/>
    <cellStyle name="Normal 4 7 5 2 4 3" xfId="10652" xr:uid="{00000000-0005-0000-0000-00009E850000}"/>
    <cellStyle name="Normal 4 7 5 2 4 3 2" xfId="30604" xr:uid="{00000000-0005-0000-0000-00009F850000}"/>
    <cellStyle name="Normal 4 7 5 2 4 3 2 2" xfId="50554" xr:uid="{00000000-0005-0000-0000-0000A0850000}"/>
    <cellStyle name="Normal 4 7 5 2 4 3 3" xfId="22054" xr:uid="{00000000-0005-0000-0000-0000A1850000}"/>
    <cellStyle name="Normal 4 7 5 2 4 3 4" xfId="42004" xr:uid="{00000000-0005-0000-0000-0000A2850000}"/>
    <cellStyle name="Normal 4 7 5 2 4 4" xfId="16352" xr:uid="{00000000-0005-0000-0000-0000A3850000}"/>
    <cellStyle name="Normal 4 7 5 2 4 4 2" xfId="36304" xr:uid="{00000000-0005-0000-0000-0000A4850000}"/>
    <cellStyle name="Normal 4 7 5 2 4 5" xfId="24904" xr:uid="{00000000-0005-0000-0000-0000A5850000}"/>
    <cellStyle name="Normal 4 7 5 2 4 5 2" xfId="44854" xr:uid="{00000000-0005-0000-0000-0000A6850000}"/>
    <cellStyle name="Normal 4 7 5 2 4 6" xfId="13502" xr:uid="{00000000-0005-0000-0000-0000A7850000}"/>
    <cellStyle name="Normal 4 7 5 2 4 7" xfId="33454" xr:uid="{00000000-0005-0000-0000-0000A8850000}"/>
    <cellStyle name="Normal 4 7 5 2 5" xfId="7795" xr:uid="{00000000-0005-0000-0000-0000A9850000}"/>
    <cellStyle name="Normal 4 7 5 2 5 2" xfId="27749" xr:uid="{00000000-0005-0000-0000-0000AA850000}"/>
    <cellStyle name="Normal 4 7 5 2 5 2 2" xfId="47699" xr:uid="{00000000-0005-0000-0000-0000AB850000}"/>
    <cellStyle name="Normal 4 7 5 2 5 3" xfId="19199" xr:uid="{00000000-0005-0000-0000-0000AC850000}"/>
    <cellStyle name="Normal 4 7 5 2 5 4" xfId="39149" xr:uid="{00000000-0005-0000-0000-0000AD850000}"/>
    <cellStyle name="Normal 4 7 5 2 6" xfId="10647" xr:uid="{00000000-0005-0000-0000-0000AE850000}"/>
    <cellStyle name="Normal 4 7 5 2 6 2" xfId="30599" xr:uid="{00000000-0005-0000-0000-0000AF850000}"/>
    <cellStyle name="Normal 4 7 5 2 6 2 2" xfId="50549" xr:uid="{00000000-0005-0000-0000-0000B0850000}"/>
    <cellStyle name="Normal 4 7 5 2 6 3" xfId="22049" xr:uid="{00000000-0005-0000-0000-0000B1850000}"/>
    <cellStyle name="Normal 4 7 5 2 6 4" xfId="41999" xr:uid="{00000000-0005-0000-0000-0000B2850000}"/>
    <cellStyle name="Normal 4 7 5 2 7" xfId="16347" xr:uid="{00000000-0005-0000-0000-0000B3850000}"/>
    <cellStyle name="Normal 4 7 5 2 7 2" xfId="36299" xr:uid="{00000000-0005-0000-0000-0000B4850000}"/>
    <cellStyle name="Normal 4 7 5 2 8" xfId="24899" xr:uid="{00000000-0005-0000-0000-0000B5850000}"/>
    <cellStyle name="Normal 4 7 5 2 8 2" xfId="44849" xr:uid="{00000000-0005-0000-0000-0000B6850000}"/>
    <cellStyle name="Normal 4 7 5 2 9" xfId="13497" xr:uid="{00000000-0005-0000-0000-0000B7850000}"/>
    <cellStyle name="Normal 4 7 5 3" xfId="3593" xr:uid="{00000000-0005-0000-0000-0000B8850000}"/>
    <cellStyle name="Normal 4 7 5 3 2" xfId="3594" xr:uid="{00000000-0005-0000-0000-0000B9850000}"/>
    <cellStyle name="Normal 4 7 5 3 2 2" xfId="7802" xr:uid="{00000000-0005-0000-0000-0000BA850000}"/>
    <cellStyle name="Normal 4 7 5 3 2 2 2" xfId="27756" xr:uid="{00000000-0005-0000-0000-0000BB850000}"/>
    <cellStyle name="Normal 4 7 5 3 2 2 2 2" xfId="47706" xr:uid="{00000000-0005-0000-0000-0000BC850000}"/>
    <cellStyle name="Normal 4 7 5 3 2 2 3" xfId="19206" xr:uid="{00000000-0005-0000-0000-0000BD850000}"/>
    <cellStyle name="Normal 4 7 5 3 2 2 4" xfId="39156" xr:uid="{00000000-0005-0000-0000-0000BE850000}"/>
    <cellStyle name="Normal 4 7 5 3 2 3" xfId="10654" xr:uid="{00000000-0005-0000-0000-0000BF850000}"/>
    <cellStyle name="Normal 4 7 5 3 2 3 2" xfId="30606" xr:uid="{00000000-0005-0000-0000-0000C0850000}"/>
    <cellStyle name="Normal 4 7 5 3 2 3 2 2" xfId="50556" xr:uid="{00000000-0005-0000-0000-0000C1850000}"/>
    <cellStyle name="Normal 4 7 5 3 2 3 3" xfId="22056" xr:uid="{00000000-0005-0000-0000-0000C2850000}"/>
    <cellStyle name="Normal 4 7 5 3 2 3 4" xfId="42006" xr:uid="{00000000-0005-0000-0000-0000C3850000}"/>
    <cellStyle name="Normal 4 7 5 3 2 4" xfId="16354" xr:uid="{00000000-0005-0000-0000-0000C4850000}"/>
    <cellStyle name="Normal 4 7 5 3 2 4 2" xfId="36306" xr:uid="{00000000-0005-0000-0000-0000C5850000}"/>
    <cellStyle name="Normal 4 7 5 3 2 5" xfId="24906" xr:uid="{00000000-0005-0000-0000-0000C6850000}"/>
    <cellStyle name="Normal 4 7 5 3 2 5 2" xfId="44856" xr:uid="{00000000-0005-0000-0000-0000C7850000}"/>
    <cellStyle name="Normal 4 7 5 3 2 6" xfId="13504" xr:uid="{00000000-0005-0000-0000-0000C8850000}"/>
    <cellStyle name="Normal 4 7 5 3 2 7" xfId="33456" xr:uid="{00000000-0005-0000-0000-0000C9850000}"/>
    <cellStyle name="Normal 4 7 5 3 3" xfId="7801" xr:uid="{00000000-0005-0000-0000-0000CA850000}"/>
    <cellStyle name="Normal 4 7 5 3 3 2" xfId="27755" xr:uid="{00000000-0005-0000-0000-0000CB850000}"/>
    <cellStyle name="Normal 4 7 5 3 3 2 2" xfId="47705" xr:uid="{00000000-0005-0000-0000-0000CC850000}"/>
    <cellStyle name="Normal 4 7 5 3 3 3" xfId="19205" xr:uid="{00000000-0005-0000-0000-0000CD850000}"/>
    <cellStyle name="Normal 4 7 5 3 3 4" xfId="39155" xr:uid="{00000000-0005-0000-0000-0000CE850000}"/>
    <cellStyle name="Normal 4 7 5 3 4" xfId="10653" xr:uid="{00000000-0005-0000-0000-0000CF850000}"/>
    <cellStyle name="Normal 4 7 5 3 4 2" xfId="30605" xr:uid="{00000000-0005-0000-0000-0000D0850000}"/>
    <cellStyle name="Normal 4 7 5 3 4 2 2" xfId="50555" xr:uid="{00000000-0005-0000-0000-0000D1850000}"/>
    <cellStyle name="Normal 4 7 5 3 4 3" xfId="22055" xr:uid="{00000000-0005-0000-0000-0000D2850000}"/>
    <cellStyle name="Normal 4 7 5 3 4 4" xfId="42005" xr:uid="{00000000-0005-0000-0000-0000D3850000}"/>
    <cellStyle name="Normal 4 7 5 3 5" xfId="16353" xr:uid="{00000000-0005-0000-0000-0000D4850000}"/>
    <cellStyle name="Normal 4 7 5 3 5 2" xfId="36305" xr:uid="{00000000-0005-0000-0000-0000D5850000}"/>
    <cellStyle name="Normal 4 7 5 3 6" xfId="24905" xr:uid="{00000000-0005-0000-0000-0000D6850000}"/>
    <cellStyle name="Normal 4 7 5 3 6 2" xfId="44855" xr:uid="{00000000-0005-0000-0000-0000D7850000}"/>
    <cellStyle name="Normal 4 7 5 3 7" xfId="13503" xr:uid="{00000000-0005-0000-0000-0000D8850000}"/>
    <cellStyle name="Normal 4 7 5 3 8" xfId="33455" xr:uid="{00000000-0005-0000-0000-0000D9850000}"/>
    <cellStyle name="Normal 4 7 5 4" xfId="3595" xr:uid="{00000000-0005-0000-0000-0000DA850000}"/>
    <cellStyle name="Normal 4 7 5 4 2" xfId="3596" xr:uid="{00000000-0005-0000-0000-0000DB850000}"/>
    <cellStyle name="Normal 4 7 5 4 2 2" xfId="7804" xr:uid="{00000000-0005-0000-0000-0000DC850000}"/>
    <cellStyle name="Normal 4 7 5 4 2 2 2" xfId="27758" xr:uid="{00000000-0005-0000-0000-0000DD850000}"/>
    <cellStyle name="Normal 4 7 5 4 2 2 2 2" xfId="47708" xr:uid="{00000000-0005-0000-0000-0000DE850000}"/>
    <cellStyle name="Normal 4 7 5 4 2 2 3" xfId="19208" xr:uid="{00000000-0005-0000-0000-0000DF850000}"/>
    <cellStyle name="Normal 4 7 5 4 2 2 4" xfId="39158" xr:uid="{00000000-0005-0000-0000-0000E0850000}"/>
    <cellStyle name="Normal 4 7 5 4 2 3" xfId="10656" xr:uid="{00000000-0005-0000-0000-0000E1850000}"/>
    <cellStyle name="Normal 4 7 5 4 2 3 2" xfId="30608" xr:uid="{00000000-0005-0000-0000-0000E2850000}"/>
    <cellStyle name="Normal 4 7 5 4 2 3 2 2" xfId="50558" xr:uid="{00000000-0005-0000-0000-0000E3850000}"/>
    <cellStyle name="Normal 4 7 5 4 2 3 3" xfId="22058" xr:uid="{00000000-0005-0000-0000-0000E4850000}"/>
    <cellStyle name="Normal 4 7 5 4 2 3 4" xfId="42008" xr:uid="{00000000-0005-0000-0000-0000E5850000}"/>
    <cellStyle name="Normal 4 7 5 4 2 4" xfId="16356" xr:uid="{00000000-0005-0000-0000-0000E6850000}"/>
    <cellStyle name="Normal 4 7 5 4 2 4 2" xfId="36308" xr:uid="{00000000-0005-0000-0000-0000E7850000}"/>
    <cellStyle name="Normal 4 7 5 4 2 5" xfId="24908" xr:uid="{00000000-0005-0000-0000-0000E8850000}"/>
    <cellStyle name="Normal 4 7 5 4 2 5 2" xfId="44858" xr:uid="{00000000-0005-0000-0000-0000E9850000}"/>
    <cellStyle name="Normal 4 7 5 4 2 6" xfId="13506" xr:uid="{00000000-0005-0000-0000-0000EA850000}"/>
    <cellStyle name="Normal 4 7 5 4 2 7" xfId="33458" xr:uid="{00000000-0005-0000-0000-0000EB850000}"/>
    <cellStyle name="Normal 4 7 5 4 3" xfId="7803" xr:uid="{00000000-0005-0000-0000-0000EC850000}"/>
    <cellStyle name="Normal 4 7 5 4 3 2" xfId="27757" xr:uid="{00000000-0005-0000-0000-0000ED850000}"/>
    <cellStyle name="Normal 4 7 5 4 3 2 2" xfId="47707" xr:uid="{00000000-0005-0000-0000-0000EE850000}"/>
    <cellStyle name="Normal 4 7 5 4 3 3" xfId="19207" xr:uid="{00000000-0005-0000-0000-0000EF850000}"/>
    <cellStyle name="Normal 4 7 5 4 3 4" xfId="39157" xr:uid="{00000000-0005-0000-0000-0000F0850000}"/>
    <cellStyle name="Normal 4 7 5 4 4" xfId="10655" xr:uid="{00000000-0005-0000-0000-0000F1850000}"/>
    <cellStyle name="Normal 4 7 5 4 4 2" xfId="30607" xr:uid="{00000000-0005-0000-0000-0000F2850000}"/>
    <cellStyle name="Normal 4 7 5 4 4 2 2" xfId="50557" xr:uid="{00000000-0005-0000-0000-0000F3850000}"/>
    <cellStyle name="Normal 4 7 5 4 4 3" xfId="22057" xr:uid="{00000000-0005-0000-0000-0000F4850000}"/>
    <cellStyle name="Normal 4 7 5 4 4 4" xfId="42007" xr:uid="{00000000-0005-0000-0000-0000F5850000}"/>
    <cellStyle name="Normal 4 7 5 4 5" xfId="16355" xr:uid="{00000000-0005-0000-0000-0000F6850000}"/>
    <cellStyle name="Normal 4 7 5 4 5 2" xfId="36307" xr:uid="{00000000-0005-0000-0000-0000F7850000}"/>
    <cellStyle name="Normal 4 7 5 4 6" xfId="24907" xr:uid="{00000000-0005-0000-0000-0000F8850000}"/>
    <cellStyle name="Normal 4 7 5 4 6 2" xfId="44857" xr:uid="{00000000-0005-0000-0000-0000F9850000}"/>
    <cellStyle name="Normal 4 7 5 4 7" xfId="13505" xr:uid="{00000000-0005-0000-0000-0000FA850000}"/>
    <cellStyle name="Normal 4 7 5 4 8" xfId="33457" xr:uid="{00000000-0005-0000-0000-0000FB850000}"/>
    <cellStyle name="Normal 4 7 5 5" xfId="3597" xr:uid="{00000000-0005-0000-0000-0000FC850000}"/>
    <cellStyle name="Normal 4 7 5 5 2" xfId="7805" xr:uid="{00000000-0005-0000-0000-0000FD850000}"/>
    <cellStyle name="Normal 4 7 5 5 2 2" xfId="27759" xr:uid="{00000000-0005-0000-0000-0000FE850000}"/>
    <cellStyle name="Normal 4 7 5 5 2 2 2" xfId="47709" xr:uid="{00000000-0005-0000-0000-0000FF850000}"/>
    <cellStyle name="Normal 4 7 5 5 2 3" xfId="19209" xr:uid="{00000000-0005-0000-0000-000000860000}"/>
    <cellStyle name="Normal 4 7 5 5 2 4" xfId="39159" xr:uid="{00000000-0005-0000-0000-000001860000}"/>
    <cellStyle name="Normal 4 7 5 5 3" xfId="10657" xr:uid="{00000000-0005-0000-0000-000002860000}"/>
    <cellStyle name="Normal 4 7 5 5 3 2" xfId="30609" xr:uid="{00000000-0005-0000-0000-000003860000}"/>
    <cellStyle name="Normal 4 7 5 5 3 2 2" xfId="50559" xr:uid="{00000000-0005-0000-0000-000004860000}"/>
    <cellStyle name="Normal 4 7 5 5 3 3" xfId="22059" xr:uid="{00000000-0005-0000-0000-000005860000}"/>
    <cellStyle name="Normal 4 7 5 5 3 4" xfId="42009" xr:uid="{00000000-0005-0000-0000-000006860000}"/>
    <cellStyle name="Normal 4 7 5 5 4" xfId="16357" xr:uid="{00000000-0005-0000-0000-000007860000}"/>
    <cellStyle name="Normal 4 7 5 5 4 2" xfId="36309" xr:uid="{00000000-0005-0000-0000-000008860000}"/>
    <cellStyle name="Normal 4 7 5 5 5" xfId="24909" xr:uid="{00000000-0005-0000-0000-000009860000}"/>
    <cellStyle name="Normal 4 7 5 5 5 2" xfId="44859" xr:uid="{00000000-0005-0000-0000-00000A860000}"/>
    <cellStyle name="Normal 4 7 5 5 6" xfId="13507" xr:uid="{00000000-0005-0000-0000-00000B860000}"/>
    <cellStyle name="Normal 4 7 5 5 7" xfId="33459" xr:uid="{00000000-0005-0000-0000-00000C860000}"/>
    <cellStyle name="Normal 4 7 5 6" xfId="7794" xr:uid="{00000000-0005-0000-0000-00000D860000}"/>
    <cellStyle name="Normal 4 7 5 6 2" xfId="27748" xr:uid="{00000000-0005-0000-0000-00000E860000}"/>
    <cellStyle name="Normal 4 7 5 6 2 2" xfId="47698" xr:uid="{00000000-0005-0000-0000-00000F860000}"/>
    <cellStyle name="Normal 4 7 5 6 3" xfId="19198" xr:uid="{00000000-0005-0000-0000-000010860000}"/>
    <cellStyle name="Normal 4 7 5 6 4" xfId="39148" xr:uid="{00000000-0005-0000-0000-000011860000}"/>
    <cellStyle name="Normal 4 7 5 7" xfId="10646" xr:uid="{00000000-0005-0000-0000-000012860000}"/>
    <cellStyle name="Normal 4 7 5 7 2" xfId="30598" xr:uid="{00000000-0005-0000-0000-000013860000}"/>
    <cellStyle name="Normal 4 7 5 7 2 2" xfId="50548" xr:uid="{00000000-0005-0000-0000-000014860000}"/>
    <cellStyle name="Normal 4 7 5 7 3" xfId="22048" xr:uid="{00000000-0005-0000-0000-000015860000}"/>
    <cellStyle name="Normal 4 7 5 7 4" xfId="41998" xr:uid="{00000000-0005-0000-0000-000016860000}"/>
    <cellStyle name="Normal 4 7 5 8" xfId="16346" xr:uid="{00000000-0005-0000-0000-000017860000}"/>
    <cellStyle name="Normal 4 7 5 8 2" xfId="36298" xr:uid="{00000000-0005-0000-0000-000018860000}"/>
    <cellStyle name="Normal 4 7 5 9" xfId="24898" xr:uid="{00000000-0005-0000-0000-000019860000}"/>
    <cellStyle name="Normal 4 7 5 9 2" xfId="44848" xr:uid="{00000000-0005-0000-0000-00001A860000}"/>
    <cellStyle name="Normal 4 7 6" xfId="3598" xr:uid="{00000000-0005-0000-0000-00001B860000}"/>
    <cellStyle name="Normal 4 7 6 10" xfId="13508" xr:uid="{00000000-0005-0000-0000-00001C860000}"/>
    <cellStyle name="Normal 4 7 6 11" xfId="33460" xr:uid="{00000000-0005-0000-0000-00001D860000}"/>
    <cellStyle name="Normal 4 7 6 2" xfId="3599" xr:uid="{00000000-0005-0000-0000-00001E860000}"/>
    <cellStyle name="Normal 4 7 6 2 10" xfId="33461" xr:uid="{00000000-0005-0000-0000-00001F860000}"/>
    <cellStyle name="Normal 4 7 6 2 2" xfId="3600" xr:uid="{00000000-0005-0000-0000-000020860000}"/>
    <cellStyle name="Normal 4 7 6 2 2 2" xfId="3601" xr:uid="{00000000-0005-0000-0000-000021860000}"/>
    <cellStyle name="Normal 4 7 6 2 2 2 2" xfId="7809" xr:uid="{00000000-0005-0000-0000-000022860000}"/>
    <cellStyle name="Normal 4 7 6 2 2 2 2 2" xfId="27763" xr:uid="{00000000-0005-0000-0000-000023860000}"/>
    <cellStyle name="Normal 4 7 6 2 2 2 2 2 2" xfId="47713" xr:uid="{00000000-0005-0000-0000-000024860000}"/>
    <cellStyle name="Normal 4 7 6 2 2 2 2 3" xfId="19213" xr:uid="{00000000-0005-0000-0000-000025860000}"/>
    <cellStyle name="Normal 4 7 6 2 2 2 2 4" xfId="39163" xr:uid="{00000000-0005-0000-0000-000026860000}"/>
    <cellStyle name="Normal 4 7 6 2 2 2 3" xfId="10661" xr:uid="{00000000-0005-0000-0000-000027860000}"/>
    <cellStyle name="Normal 4 7 6 2 2 2 3 2" xfId="30613" xr:uid="{00000000-0005-0000-0000-000028860000}"/>
    <cellStyle name="Normal 4 7 6 2 2 2 3 2 2" xfId="50563" xr:uid="{00000000-0005-0000-0000-000029860000}"/>
    <cellStyle name="Normal 4 7 6 2 2 2 3 3" xfId="22063" xr:uid="{00000000-0005-0000-0000-00002A860000}"/>
    <cellStyle name="Normal 4 7 6 2 2 2 3 4" xfId="42013" xr:uid="{00000000-0005-0000-0000-00002B860000}"/>
    <cellStyle name="Normal 4 7 6 2 2 2 4" xfId="16361" xr:uid="{00000000-0005-0000-0000-00002C860000}"/>
    <cellStyle name="Normal 4 7 6 2 2 2 4 2" xfId="36313" xr:uid="{00000000-0005-0000-0000-00002D860000}"/>
    <cellStyle name="Normal 4 7 6 2 2 2 5" xfId="24913" xr:uid="{00000000-0005-0000-0000-00002E860000}"/>
    <cellStyle name="Normal 4 7 6 2 2 2 5 2" xfId="44863" xr:uid="{00000000-0005-0000-0000-00002F860000}"/>
    <cellStyle name="Normal 4 7 6 2 2 2 6" xfId="13511" xr:uid="{00000000-0005-0000-0000-000030860000}"/>
    <cellStyle name="Normal 4 7 6 2 2 2 7" xfId="33463" xr:uid="{00000000-0005-0000-0000-000031860000}"/>
    <cellStyle name="Normal 4 7 6 2 2 3" xfId="7808" xr:uid="{00000000-0005-0000-0000-000032860000}"/>
    <cellStyle name="Normal 4 7 6 2 2 3 2" xfId="27762" xr:uid="{00000000-0005-0000-0000-000033860000}"/>
    <cellStyle name="Normal 4 7 6 2 2 3 2 2" xfId="47712" xr:uid="{00000000-0005-0000-0000-000034860000}"/>
    <cellStyle name="Normal 4 7 6 2 2 3 3" xfId="19212" xr:uid="{00000000-0005-0000-0000-000035860000}"/>
    <cellStyle name="Normal 4 7 6 2 2 3 4" xfId="39162" xr:uid="{00000000-0005-0000-0000-000036860000}"/>
    <cellStyle name="Normal 4 7 6 2 2 4" xfId="10660" xr:uid="{00000000-0005-0000-0000-000037860000}"/>
    <cellStyle name="Normal 4 7 6 2 2 4 2" xfId="30612" xr:uid="{00000000-0005-0000-0000-000038860000}"/>
    <cellStyle name="Normal 4 7 6 2 2 4 2 2" xfId="50562" xr:uid="{00000000-0005-0000-0000-000039860000}"/>
    <cellStyle name="Normal 4 7 6 2 2 4 3" xfId="22062" xr:uid="{00000000-0005-0000-0000-00003A860000}"/>
    <cellStyle name="Normal 4 7 6 2 2 4 4" xfId="42012" xr:uid="{00000000-0005-0000-0000-00003B860000}"/>
    <cellStyle name="Normal 4 7 6 2 2 5" xfId="16360" xr:uid="{00000000-0005-0000-0000-00003C860000}"/>
    <cellStyle name="Normal 4 7 6 2 2 5 2" xfId="36312" xr:uid="{00000000-0005-0000-0000-00003D860000}"/>
    <cellStyle name="Normal 4 7 6 2 2 6" xfId="24912" xr:uid="{00000000-0005-0000-0000-00003E860000}"/>
    <cellStyle name="Normal 4 7 6 2 2 6 2" xfId="44862" xr:uid="{00000000-0005-0000-0000-00003F860000}"/>
    <cellStyle name="Normal 4 7 6 2 2 7" xfId="13510" xr:uid="{00000000-0005-0000-0000-000040860000}"/>
    <cellStyle name="Normal 4 7 6 2 2 8" xfId="33462" xr:uid="{00000000-0005-0000-0000-000041860000}"/>
    <cellStyle name="Normal 4 7 6 2 3" xfId="3602" xr:uid="{00000000-0005-0000-0000-000042860000}"/>
    <cellStyle name="Normal 4 7 6 2 3 2" xfId="3603" xr:uid="{00000000-0005-0000-0000-000043860000}"/>
    <cellStyle name="Normal 4 7 6 2 3 2 2" xfId="7811" xr:uid="{00000000-0005-0000-0000-000044860000}"/>
    <cellStyle name="Normal 4 7 6 2 3 2 2 2" xfId="27765" xr:uid="{00000000-0005-0000-0000-000045860000}"/>
    <cellStyle name="Normal 4 7 6 2 3 2 2 2 2" xfId="47715" xr:uid="{00000000-0005-0000-0000-000046860000}"/>
    <cellStyle name="Normal 4 7 6 2 3 2 2 3" xfId="19215" xr:uid="{00000000-0005-0000-0000-000047860000}"/>
    <cellStyle name="Normal 4 7 6 2 3 2 2 4" xfId="39165" xr:uid="{00000000-0005-0000-0000-000048860000}"/>
    <cellStyle name="Normal 4 7 6 2 3 2 3" xfId="10663" xr:uid="{00000000-0005-0000-0000-000049860000}"/>
    <cellStyle name="Normal 4 7 6 2 3 2 3 2" xfId="30615" xr:uid="{00000000-0005-0000-0000-00004A860000}"/>
    <cellStyle name="Normal 4 7 6 2 3 2 3 2 2" xfId="50565" xr:uid="{00000000-0005-0000-0000-00004B860000}"/>
    <cellStyle name="Normal 4 7 6 2 3 2 3 3" xfId="22065" xr:uid="{00000000-0005-0000-0000-00004C860000}"/>
    <cellStyle name="Normal 4 7 6 2 3 2 3 4" xfId="42015" xr:uid="{00000000-0005-0000-0000-00004D860000}"/>
    <cellStyle name="Normal 4 7 6 2 3 2 4" xfId="16363" xr:uid="{00000000-0005-0000-0000-00004E860000}"/>
    <cellStyle name="Normal 4 7 6 2 3 2 4 2" xfId="36315" xr:uid="{00000000-0005-0000-0000-00004F860000}"/>
    <cellStyle name="Normal 4 7 6 2 3 2 5" xfId="24915" xr:uid="{00000000-0005-0000-0000-000050860000}"/>
    <cellStyle name="Normal 4 7 6 2 3 2 5 2" xfId="44865" xr:uid="{00000000-0005-0000-0000-000051860000}"/>
    <cellStyle name="Normal 4 7 6 2 3 2 6" xfId="13513" xr:uid="{00000000-0005-0000-0000-000052860000}"/>
    <cellStyle name="Normal 4 7 6 2 3 2 7" xfId="33465" xr:uid="{00000000-0005-0000-0000-000053860000}"/>
    <cellStyle name="Normal 4 7 6 2 3 3" xfId="7810" xr:uid="{00000000-0005-0000-0000-000054860000}"/>
    <cellStyle name="Normal 4 7 6 2 3 3 2" xfId="27764" xr:uid="{00000000-0005-0000-0000-000055860000}"/>
    <cellStyle name="Normal 4 7 6 2 3 3 2 2" xfId="47714" xr:uid="{00000000-0005-0000-0000-000056860000}"/>
    <cellStyle name="Normal 4 7 6 2 3 3 3" xfId="19214" xr:uid="{00000000-0005-0000-0000-000057860000}"/>
    <cellStyle name="Normal 4 7 6 2 3 3 4" xfId="39164" xr:uid="{00000000-0005-0000-0000-000058860000}"/>
    <cellStyle name="Normal 4 7 6 2 3 4" xfId="10662" xr:uid="{00000000-0005-0000-0000-000059860000}"/>
    <cellStyle name="Normal 4 7 6 2 3 4 2" xfId="30614" xr:uid="{00000000-0005-0000-0000-00005A860000}"/>
    <cellStyle name="Normal 4 7 6 2 3 4 2 2" xfId="50564" xr:uid="{00000000-0005-0000-0000-00005B860000}"/>
    <cellStyle name="Normal 4 7 6 2 3 4 3" xfId="22064" xr:uid="{00000000-0005-0000-0000-00005C860000}"/>
    <cellStyle name="Normal 4 7 6 2 3 4 4" xfId="42014" xr:uid="{00000000-0005-0000-0000-00005D860000}"/>
    <cellStyle name="Normal 4 7 6 2 3 5" xfId="16362" xr:uid="{00000000-0005-0000-0000-00005E860000}"/>
    <cellStyle name="Normal 4 7 6 2 3 5 2" xfId="36314" xr:uid="{00000000-0005-0000-0000-00005F860000}"/>
    <cellStyle name="Normal 4 7 6 2 3 6" xfId="24914" xr:uid="{00000000-0005-0000-0000-000060860000}"/>
    <cellStyle name="Normal 4 7 6 2 3 6 2" xfId="44864" xr:uid="{00000000-0005-0000-0000-000061860000}"/>
    <cellStyle name="Normal 4 7 6 2 3 7" xfId="13512" xr:uid="{00000000-0005-0000-0000-000062860000}"/>
    <cellStyle name="Normal 4 7 6 2 3 8" xfId="33464" xr:uid="{00000000-0005-0000-0000-000063860000}"/>
    <cellStyle name="Normal 4 7 6 2 4" xfId="3604" xr:uid="{00000000-0005-0000-0000-000064860000}"/>
    <cellStyle name="Normal 4 7 6 2 4 2" xfId="7812" xr:uid="{00000000-0005-0000-0000-000065860000}"/>
    <cellStyle name="Normal 4 7 6 2 4 2 2" xfId="27766" xr:uid="{00000000-0005-0000-0000-000066860000}"/>
    <cellStyle name="Normal 4 7 6 2 4 2 2 2" xfId="47716" xr:uid="{00000000-0005-0000-0000-000067860000}"/>
    <cellStyle name="Normal 4 7 6 2 4 2 3" xfId="19216" xr:uid="{00000000-0005-0000-0000-000068860000}"/>
    <cellStyle name="Normal 4 7 6 2 4 2 4" xfId="39166" xr:uid="{00000000-0005-0000-0000-000069860000}"/>
    <cellStyle name="Normal 4 7 6 2 4 3" xfId="10664" xr:uid="{00000000-0005-0000-0000-00006A860000}"/>
    <cellStyle name="Normal 4 7 6 2 4 3 2" xfId="30616" xr:uid="{00000000-0005-0000-0000-00006B860000}"/>
    <cellStyle name="Normal 4 7 6 2 4 3 2 2" xfId="50566" xr:uid="{00000000-0005-0000-0000-00006C860000}"/>
    <cellStyle name="Normal 4 7 6 2 4 3 3" xfId="22066" xr:uid="{00000000-0005-0000-0000-00006D860000}"/>
    <cellStyle name="Normal 4 7 6 2 4 3 4" xfId="42016" xr:uid="{00000000-0005-0000-0000-00006E860000}"/>
    <cellStyle name="Normal 4 7 6 2 4 4" xfId="16364" xr:uid="{00000000-0005-0000-0000-00006F860000}"/>
    <cellStyle name="Normal 4 7 6 2 4 4 2" xfId="36316" xr:uid="{00000000-0005-0000-0000-000070860000}"/>
    <cellStyle name="Normal 4 7 6 2 4 5" xfId="24916" xr:uid="{00000000-0005-0000-0000-000071860000}"/>
    <cellStyle name="Normal 4 7 6 2 4 5 2" xfId="44866" xr:uid="{00000000-0005-0000-0000-000072860000}"/>
    <cellStyle name="Normal 4 7 6 2 4 6" xfId="13514" xr:uid="{00000000-0005-0000-0000-000073860000}"/>
    <cellStyle name="Normal 4 7 6 2 4 7" xfId="33466" xr:uid="{00000000-0005-0000-0000-000074860000}"/>
    <cellStyle name="Normal 4 7 6 2 5" xfId="7807" xr:uid="{00000000-0005-0000-0000-000075860000}"/>
    <cellStyle name="Normal 4 7 6 2 5 2" xfId="27761" xr:uid="{00000000-0005-0000-0000-000076860000}"/>
    <cellStyle name="Normal 4 7 6 2 5 2 2" xfId="47711" xr:uid="{00000000-0005-0000-0000-000077860000}"/>
    <cellStyle name="Normal 4 7 6 2 5 3" xfId="19211" xr:uid="{00000000-0005-0000-0000-000078860000}"/>
    <cellStyle name="Normal 4 7 6 2 5 4" xfId="39161" xr:uid="{00000000-0005-0000-0000-000079860000}"/>
    <cellStyle name="Normal 4 7 6 2 6" xfId="10659" xr:uid="{00000000-0005-0000-0000-00007A860000}"/>
    <cellStyle name="Normal 4 7 6 2 6 2" xfId="30611" xr:uid="{00000000-0005-0000-0000-00007B860000}"/>
    <cellStyle name="Normal 4 7 6 2 6 2 2" xfId="50561" xr:uid="{00000000-0005-0000-0000-00007C860000}"/>
    <cellStyle name="Normal 4 7 6 2 6 3" xfId="22061" xr:uid="{00000000-0005-0000-0000-00007D860000}"/>
    <cellStyle name="Normal 4 7 6 2 6 4" xfId="42011" xr:uid="{00000000-0005-0000-0000-00007E860000}"/>
    <cellStyle name="Normal 4 7 6 2 7" xfId="16359" xr:uid="{00000000-0005-0000-0000-00007F860000}"/>
    <cellStyle name="Normal 4 7 6 2 7 2" xfId="36311" xr:uid="{00000000-0005-0000-0000-000080860000}"/>
    <cellStyle name="Normal 4 7 6 2 8" xfId="24911" xr:uid="{00000000-0005-0000-0000-000081860000}"/>
    <cellStyle name="Normal 4 7 6 2 8 2" xfId="44861" xr:uid="{00000000-0005-0000-0000-000082860000}"/>
    <cellStyle name="Normal 4 7 6 2 9" xfId="13509" xr:uid="{00000000-0005-0000-0000-000083860000}"/>
    <cellStyle name="Normal 4 7 6 3" xfId="3605" xr:uid="{00000000-0005-0000-0000-000084860000}"/>
    <cellStyle name="Normal 4 7 6 3 2" xfId="3606" xr:uid="{00000000-0005-0000-0000-000085860000}"/>
    <cellStyle name="Normal 4 7 6 3 2 2" xfId="7814" xr:uid="{00000000-0005-0000-0000-000086860000}"/>
    <cellStyle name="Normal 4 7 6 3 2 2 2" xfId="27768" xr:uid="{00000000-0005-0000-0000-000087860000}"/>
    <cellStyle name="Normal 4 7 6 3 2 2 2 2" xfId="47718" xr:uid="{00000000-0005-0000-0000-000088860000}"/>
    <cellStyle name="Normal 4 7 6 3 2 2 3" xfId="19218" xr:uid="{00000000-0005-0000-0000-000089860000}"/>
    <cellStyle name="Normal 4 7 6 3 2 2 4" xfId="39168" xr:uid="{00000000-0005-0000-0000-00008A860000}"/>
    <cellStyle name="Normal 4 7 6 3 2 3" xfId="10666" xr:uid="{00000000-0005-0000-0000-00008B860000}"/>
    <cellStyle name="Normal 4 7 6 3 2 3 2" xfId="30618" xr:uid="{00000000-0005-0000-0000-00008C860000}"/>
    <cellStyle name="Normal 4 7 6 3 2 3 2 2" xfId="50568" xr:uid="{00000000-0005-0000-0000-00008D860000}"/>
    <cellStyle name="Normal 4 7 6 3 2 3 3" xfId="22068" xr:uid="{00000000-0005-0000-0000-00008E860000}"/>
    <cellStyle name="Normal 4 7 6 3 2 3 4" xfId="42018" xr:uid="{00000000-0005-0000-0000-00008F860000}"/>
    <cellStyle name="Normal 4 7 6 3 2 4" xfId="16366" xr:uid="{00000000-0005-0000-0000-000090860000}"/>
    <cellStyle name="Normal 4 7 6 3 2 4 2" xfId="36318" xr:uid="{00000000-0005-0000-0000-000091860000}"/>
    <cellStyle name="Normal 4 7 6 3 2 5" xfId="24918" xr:uid="{00000000-0005-0000-0000-000092860000}"/>
    <cellStyle name="Normal 4 7 6 3 2 5 2" xfId="44868" xr:uid="{00000000-0005-0000-0000-000093860000}"/>
    <cellStyle name="Normal 4 7 6 3 2 6" xfId="13516" xr:uid="{00000000-0005-0000-0000-000094860000}"/>
    <cellStyle name="Normal 4 7 6 3 2 7" xfId="33468" xr:uid="{00000000-0005-0000-0000-000095860000}"/>
    <cellStyle name="Normal 4 7 6 3 3" xfId="7813" xr:uid="{00000000-0005-0000-0000-000096860000}"/>
    <cellStyle name="Normal 4 7 6 3 3 2" xfId="27767" xr:uid="{00000000-0005-0000-0000-000097860000}"/>
    <cellStyle name="Normal 4 7 6 3 3 2 2" xfId="47717" xr:uid="{00000000-0005-0000-0000-000098860000}"/>
    <cellStyle name="Normal 4 7 6 3 3 3" xfId="19217" xr:uid="{00000000-0005-0000-0000-000099860000}"/>
    <cellStyle name="Normal 4 7 6 3 3 4" xfId="39167" xr:uid="{00000000-0005-0000-0000-00009A860000}"/>
    <cellStyle name="Normal 4 7 6 3 4" xfId="10665" xr:uid="{00000000-0005-0000-0000-00009B860000}"/>
    <cellStyle name="Normal 4 7 6 3 4 2" xfId="30617" xr:uid="{00000000-0005-0000-0000-00009C860000}"/>
    <cellStyle name="Normal 4 7 6 3 4 2 2" xfId="50567" xr:uid="{00000000-0005-0000-0000-00009D860000}"/>
    <cellStyle name="Normal 4 7 6 3 4 3" xfId="22067" xr:uid="{00000000-0005-0000-0000-00009E860000}"/>
    <cellStyle name="Normal 4 7 6 3 4 4" xfId="42017" xr:uid="{00000000-0005-0000-0000-00009F860000}"/>
    <cellStyle name="Normal 4 7 6 3 5" xfId="16365" xr:uid="{00000000-0005-0000-0000-0000A0860000}"/>
    <cellStyle name="Normal 4 7 6 3 5 2" xfId="36317" xr:uid="{00000000-0005-0000-0000-0000A1860000}"/>
    <cellStyle name="Normal 4 7 6 3 6" xfId="24917" xr:uid="{00000000-0005-0000-0000-0000A2860000}"/>
    <cellStyle name="Normal 4 7 6 3 6 2" xfId="44867" xr:uid="{00000000-0005-0000-0000-0000A3860000}"/>
    <cellStyle name="Normal 4 7 6 3 7" xfId="13515" xr:uid="{00000000-0005-0000-0000-0000A4860000}"/>
    <cellStyle name="Normal 4 7 6 3 8" xfId="33467" xr:uid="{00000000-0005-0000-0000-0000A5860000}"/>
    <cellStyle name="Normal 4 7 6 4" xfId="3607" xr:uid="{00000000-0005-0000-0000-0000A6860000}"/>
    <cellStyle name="Normal 4 7 6 4 2" xfId="3608" xr:uid="{00000000-0005-0000-0000-0000A7860000}"/>
    <cellStyle name="Normal 4 7 6 4 2 2" xfId="7816" xr:uid="{00000000-0005-0000-0000-0000A8860000}"/>
    <cellStyle name="Normal 4 7 6 4 2 2 2" xfId="27770" xr:uid="{00000000-0005-0000-0000-0000A9860000}"/>
    <cellStyle name="Normal 4 7 6 4 2 2 2 2" xfId="47720" xr:uid="{00000000-0005-0000-0000-0000AA860000}"/>
    <cellStyle name="Normal 4 7 6 4 2 2 3" xfId="19220" xr:uid="{00000000-0005-0000-0000-0000AB860000}"/>
    <cellStyle name="Normal 4 7 6 4 2 2 4" xfId="39170" xr:uid="{00000000-0005-0000-0000-0000AC860000}"/>
    <cellStyle name="Normal 4 7 6 4 2 3" xfId="10668" xr:uid="{00000000-0005-0000-0000-0000AD860000}"/>
    <cellStyle name="Normal 4 7 6 4 2 3 2" xfId="30620" xr:uid="{00000000-0005-0000-0000-0000AE860000}"/>
    <cellStyle name="Normal 4 7 6 4 2 3 2 2" xfId="50570" xr:uid="{00000000-0005-0000-0000-0000AF860000}"/>
    <cellStyle name="Normal 4 7 6 4 2 3 3" xfId="22070" xr:uid="{00000000-0005-0000-0000-0000B0860000}"/>
    <cellStyle name="Normal 4 7 6 4 2 3 4" xfId="42020" xr:uid="{00000000-0005-0000-0000-0000B1860000}"/>
    <cellStyle name="Normal 4 7 6 4 2 4" xfId="16368" xr:uid="{00000000-0005-0000-0000-0000B2860000}"/>
    <cellStyle name="Normal 4 7 6 4 2 4 2" xfId="36320" xr:uid="{00000000-0005-0000-0000-0000B3860000}"/>
    <cellStyle name="Normal 4 7 6 4 2 5" xfId="24920" xr:uid="{00000000-0005-0000-0000-0000B4860000}"/>
    <cellStyle name="Normal 4 7 6 4 2 5 2" xfId="44870" xr:uid="{00000000-0005-0000-0000-0000B5860000}"/>
    <cellStyle name="Normal 4 7 6 4 2 6" xfId="13518" xr:uid="{00000000-0005-0000-0000-0000B6860000}"/>
    <cellStyle name="Normal 4 7 6 4 2 7" xfId="33470" xr:uid="{00000000-0005-0000-0000-0000B7860000}"/>
    <cellStyle name="Normal 4 7 6 4 3" xfId="7815" xr:uid="{00000000-0005-0000-0000-0000B8860000}"/>
    <cellStyle name="Normal 4 7 6 4 3 2" xfId="27769" xr:uid="{00000000-0005-0000-0000-0000B9860000}"/>
    <cellStyle name="Normal 4 7 6 4 3 2 2" xfId="47719" xr:uid="{00000000-0005-0000-0000-0000BA860000}"/>
    <cellStyle name="Normal 4 7 6 4 3 3" xfId="19219" xr:uid="{00000000-0005-0000-0000-0000BB860000}"/>
    <cellStyle name="Normal 4 7 6 4 3 4" xfId="39169" xr:uid="{00000000-0005-0000-0000-0000BC860000}"/>
    <cellStyle name="Normal 4 7 6 4 4" xfId="10667" xr:uid="{00000000-0005-0000-0000-0000BD860000}"/>
    <cellStyle name="Normal 4 7 6 4 4 2" xfId="30619" xr:uid="{00000000-0005-0000-0000-0000BE860000}"/>
    <cellStyle name="Normal 4 7 6 4 4 2 2" xfId="50569" xr:uid="{00000000-0005-0000-0000-0000BF860000}"/>
    <cellStyle name="Normal 4 7 6 4 4 3" xfId="22069" xr:uid="{00000000-0005-0000-0000-0000C0860000}"/>
    <cellStyle name="Normal 4 7 6 4 4 4" xfId="42019" xr:uid="{00000000-0005-0000-0000-0000C1860000}"/>
    <cellStyle name="Normal 4 7 6 4 5" xfId="16367" xr:uid="{00000000-0005-0000-0000-0000C2860000}"/>
    <cellStyle name="Normal 4 7 6 4 5 2" xfId="36319" xr:uid="{00000000-0005-0000-0000-0000C3860000}"/>
    <cellStyle name="Normal 4 7 6 4 6" xfId="24919" xr:uid="{00000000-0005-0000-0000-0000C4860000}"/>
    <cellStyle name="Normal 4 7 6 4 6 2" xfId="44869" xr:uid="{00000000-0005-0000-0000-0000C5860000}"/>
    <cellStyle name="Normal 4 7 6 4 7" xfId="13517" xr:uid="{00000000-0005-0000-0000-0000C6860000}"/>
    <cellStyle name="Normal 4 7 6 4 8" xfId="33469" xr:uid="{00000000-0005-0000-0000-0000C7860000}"/>
    <cellStyle name="Normal 4 7 6 5" xfId="3609" xr:uid="{00000000-0005-0000-0000-0000C8860000}"/>
    <cellStyle name="Normal 4 7 6 5 2" xfId="7817" xr:uid="{00000000-0005-0000-0000-0000C9860000}"/>
    <cellStyle name="Normal 4 7 6 5 2 2" xfId="27771" xr:uid="{00000000-0005-0000-0000-0000CA860000}"/>
    <cellStyle name="Normal 4 7 6 5 2 2 2" xfId="47721" xr:uid="{00000000-0005-0000-0000-0000CB860000}"/>
    <cellStyle name="Normal 4 7 6 5 2 3" xfId="19221" xr:uid="{00000000-0005-0000-0000-0000CC860000}"/>
    <cellStyle name="Normal 4 7 6 5 2 4" xfId="39171" xr:uid="{00000000-0005-0000-0000-0000CD860000}"/>
    <cellStyle name="Normal 4 7 6 5 3" xfId="10669" xr:uid="{00000000-0005-0000-0000-0000CE860000}"/>
    <cellStyle name="Normal 4 7 6 5 3 2" xfId="30621" xr:uid="{00000000-0005-0000-0000-0000CF860000}"/>
    <cellStyle name="Normal 4 7 6 5 3 2 2" xfId="50571" xr:uid="{00000000-0005-0000-0000-0000D0860000}"/>
    <cellStyle name="Normal 4 7 6 5 3 3" xfId="22071" xr:uid="{00000000-0005-0000-0000-0000D1860000}"/>
    <cellStyle name="Normal 4 7 6 5 3 4" xfId="42021" xr:uid="{00000000-0005-0000-0000-0000D2860000}"/>
    <cellStyle name="Normal 4 7 6 5 4" xfId="16369" xr:uid="{00000000-0005-0000-0000-0000D3860000}"/>
    <cellStyle name="Normal 4 7 6 5 4 2" xfId="36321" xr:uid="{00000000-0005-0000-0000-0000D4860000}"/>
    <cellStyle name="Normal 4 7 6 5 5" xfId="24921" xr:uid="{00000000-0005-0000-0000-0000D5860000}"/>
    <cellStyle name="Normal 4 7 6 5 5 2" xfId="44871" xr:uid="{00000000-0005-0000-0000-0000D6860000}"/>
    <cellStyle name="Normal 4 7 6 5 6" xfId="13519" xr:uid="{00000000-0005-0000-0000-0000D7860000}"/>
    <cellStyle name="Normal 4 7 6 5 7" xfId="33471" xr:uid="{00000000-0005-0000-0000-0000D8860000}"/>
    <cellStyle name="Normal 4 7 6 6" xfId="7806" xr:uid="{00000000-0005-0000-0000-0000D9860000}"/>
    <cellStyle name="Normal 4 7 6 6 2" xfId="27760" xr:uid="{00000000-0005-0000-0000-0000DA860000}"/>
    <cellStyle name="Normal 4 7 6 6 2 2" xfId="47710" xr:uid="{00000000-0005-0000-0000-0000DB860000}"/>
    <cellStyle name="Normal 4 7 6 6 3" xfId="19210" xr:uid="{00000000-0005-0000-0000-0000DC860000}"/>
    <cellStyle name="Normal 4 7 6 6 4" xfId="39160" xr:uid="{00000000-0005-0000-0000-0000DD860000}"/>
    <cellStyle name="Normal 4 7 6 7" xfId="10658" xr:uid="{00000000-0005-0000-0000-0000DE860000}"/>
    <cellStyle name="Normal 4 7 6 7 2" xfId="30610" xr:uid="{00000000-0005-0000-0000-0000DF860000}"/>
    <cellStyle name="Normal 4 7 6 7 2 2" xfId="50560" xr:uid="{00000000-0005-0000-0000-0000E0860000}"/>
    <cellStyle name="Normal 4 7 6 7 3" xfId="22060" xr:uid="{00000000-0005-0000-0000-0000E1860000}"/>
    <cellStyle name="Normal 4 7 6 7 4" xfId="42010" xr:uid="{00000000-0005-0000-0000-0000E2860000}"/>
    <cellStyle name="Normal 4 7 6 8" xfId="16358" xr:uid="{00000000-0005-0000-0000-0000E3860000}"/>
    <cellStyle name="Normal 4 7 6 8 2" xfId="36310" xr:uid="{00000000-0005-0000-0000-0000E4860000}"/>
    <cellStyle name="Normal 4 7 6 9" xfId="24910" xr:uid="{00000000-0005-0000-0000-0000E5860000}"/>
    <cellStyle name="Normal 4 7 6 9 2" xfId="44860" xr:uid="{00000000-0005-0000-0000-0000E6860000}"/>
    <cellStyle name="Normal 4 7 7" xfId="3610" xr:uid="{00000000-0005-0000-0000-0000E7860000}"/>
    <cellStyle name="Normal 4 7 7 10" xfId="33472" xr:uid="{00000000-0005-0000-0000-0000E8860000}"/>
    <cellStyle name="Normal 4 7 7 2" xfId="3611" xr:uid="{00000000-0005-0000-0000-0000E9860000}"/>
    <cellStyle name="Normal 4 7 7 2 2" xfId="3612" xr:uid="{00000000-0005-0000-0000-0000EA860000}"/>
    <cellStyle name="Normal 4 7 7 2 2 2" xfId="7820" xr:uid="{00000000-0005-0000-0000-0000EB860000}"/>
    <cellStyle name="Normal 4 7 7 2 2 2 2" xfId="27774" xr:uid="{00000000-0005-0000-0000-0000EC860000}"/>
    <cellStyle name="Normal 4 7 7 2 2 2 2 2" xfId="47724" xr:uid="{00000000-0005-0000-0000-0000ED860000}"/>
    <cellStyle name="Normal 4 7 7 2 2 2 3" xfId="19224" xr:uid="{00000000-0005-0000-0000-0000EE860000}"/>
    <cellStyle name="Normal 4 7 7 2 2 2 4" xfId="39174" xr:uid="{00000000-0005-0000-0000-0000EF860000}"/>
    <cellStyle name="Normal 4 7 7 2 2 3" xfId="10672" xr:uid="{00000000-0005-0000-0000-0000F0860000}"/>
    <cellStyle name="Normal 4 7 7 2 2 3 2" xfId="30624" xr:uid="{00000000-0005-0000-0000-0000F1860000}"/>
    <cellStyle name="Normal 4 7 7 2 2 3 2 2" xfId="50574" xr:uid="{00000000-0005-0000-0000-0000F2860000}"/>
    <cellStyle name="Normal 4 7 7 2 2 3 3" xfId="22074" xr:uid="{00000000-0005-0000-0000-0000F3860000}"/>
    <cellStyle name="Normal 4 7 7 2 2 3 4" xfId="42024" xr:uid="{00000000-0005-0000-0000-0000F4860000}"/>
    <cellStyle name="Normal 4 7 7 2 2 4" xfId="16372" xr:uid="{00000000-0005-0000-0000-0000F5860000}"/>
    <cellStyle name="Normal 4 7 7 2 2 4 2" xfId="36324" xr:uid="{00000000-0005-0000-0000-0000F6860000}"/>
    <cellStyle name="Normal 4 7 7 2 2 5" xfId="24924" xr:uid="{00000000-0005-0000-0000-0000F7860000}"/>
    <cellStyle name="Normal 4 7 7 2 2 5 2" xfId="44874" xr:uid="{00000000-0005-0000-0000-0000F8860000}"/>
    <cellStyle name="Normal 4 7 7 2 2 6" xfId="13522" xr:uid="{00000000-0005-0000-0000-0000F9860000}"/>
    <cellStyle name="Normal 4 7 7 2 2 7" xfId="33474" xr:uid="{00000000-0005-0000-0000-0000FA860000}"/>
    <cellStyle name="Normal 4 7 7 2 3" xfId="7819" xr:uid="{00000000-0005-0000-0000-0000FB860000}"/>
    <cellStyle name="Normal 4 7 7 2 3 2" xfId="27773" xr:uid="{00000000-0005-0000-0000-0000FC860000}"/>
    <cellStyle name="Normal 4 7 7 2 3 2 2" xfId="47723" xr:uid="{00000000-0005-0000-0000-0000FD860000}"/>
    <cellStyle name="Normal 4 7 7 2 3 3" xfId="19223" xr:uid="{00000000-0005-0000-0000-0000FE860000}"/>
    <cellStyle name="Normal 4 7 7 2 3 4" xfId="39173" xr:uid="{00000000-0005-0000-0000-0000FF860000}"/>
    <cellStyle name="Normal 4 7 7 2 4" xfId="10671" xr:uid="{00000000-0005-0000-0000-000000870000}"/>
    <cellStyle name="Normal 4 7 7 2 4 2" xfId="30623" xr:uid="{00000000-0005-0000-0000-000001870000}"/>
    <cellStyle name="Normal 4 7 7 2 4 2 2" xfId="50573" xr:uid="{00000000-0005-0000-0000-000002870000}"/>
    <cellStyle name="Normal 4 7 7 2 4 3" xfId="22073" xr:uid="{00000000-0005-0000-0000-000003870000}"/>
    <cellStyle name="Normal 4 7 7 2 4 4" xfId="42023" xr:uid="{00000000-0005-0000-0000-000004870000}"/>
    <cellStyle name="Normal 4 7 7 2 5" xfId="16371" xr:uid="{00000000-0005-0000-0000-000005870000}"/>
    <cellStyle name="Normal 4 7 7 2 5 2" xfId="36323" xr:uid="{00000000-0005-0000-0000-000006870000}"/>
    <cellStyle name="Normal 4 7 7 2 6" xfId="24923" xr:uid="{00000000-0005-0000-0000-000007870000}"/>
    <cellStyle name="Normal 4 7 7 2 6 2" xfId="44873" xr:uid="{00000000-0005-0000-0000-000008870000}"/>
    <cellStyle name="Normal 4 7 7 2 7" xfId="13521" xr:uid="{00000000-0005-0000-0000-000009870000}"/>
    <cellStyle name="Normal 4 7 7 2 8" xfId="33473" xr:uid="{00000000-0005-0000-0000-00000A870000}"/>
    <cellStyle name="Normal 4 7 7 3" xfId="3613" xr:uid="{00000000-0005-0000-0000-00000B870000}"/>
    <cellStyle name="Normal 4 7 7 3 2" xfId="3614" xr:uid="{00000000-0005-0000-0000-00000C870000}"/>
    <cellStyle name="Normal 4 7 7 3 2 2" xfId="7822" xr:uid="{00000000-0005-0000-0000-00000D870000}"/>
    <cellStyle name="Normal 4 7 7 3 2 2 2" xfId="27776" xr:uid="{00000000-0005-0000-0000-00000E870000}"/>
    <cellStyle name="Normal 4 7 7 3 2 2 2 2" xfId="47726" xr:uid="{00000000-0005-0000-0000-00000F870000}"/>
    <cellStyle name="Normal 4 7 7 3 2 2 3" xfId="19226" xr:uid="{00000000-0005-0000-0000-000010870000}"/>
    <cellStyle name="Normal 4 7 7 3 2 2 4" xfId="39176" xr:uid="{00000000-0005-0000-0000-000011870000}"/>
    <cellStyle name="Normal 4 7 7 3 2 3" xfId="10674" xr:uid="{00000000-0005-0000-0000-000012870000}"/>
    <cellStyle name="Normal 4 7 7 3 2 3 2" xfId="30626" xr:uid="{00000000-0005-0000-0000-000013870000}"/>
    <cellStyle name="Normal 4 7 7 3 2 3 2 2" xfId="50576" xr:uid="{00000000-0005-0000-0000-000014870000}"/>
    <cellStyle name="Normal 4 7 7 3 2 3 3" xfId="22076" xr:uid="{00000000-0005-0000-0000-000015870000}"/>
    <cellStyle name="Normal 4 7 7 3 2 3 4" xfId="42026" xr:uid="{00000000-0005-0000-0000-000016870000}"/>
    <cellStyle name="Normal 4 7 7 3 2 4" xfId="16374" xr:uid="{00000000-0005-0000-0000-000017870000}"/>
    <cellStyle name="Normal 4 7 7 3 2 4 2" xfId="36326" xr:uid="{00000000-0005-0000-0000-000018870000}"/>
    <cellStyle name="Normal 4 7 7 3 2 5" xfId="24926" xr:uid="{00000000-0005-0000-0000-000019870000}"/>
    <cellStyle name="Normal 4 7 7 3 2 5 2" xfId="44876" xr:uid="{00000000-0005-0000-0000-00001A870000}"/>
    <cellStyle name="Normal 4 7 7 3 2 6" xfId="13524" xr:uid="{00000000-0005-0000-0000-00001B870000}"/>
    <cellStyle name="Normal 4 7 7 3 2 7" xfId="33476" xr:uid="{00000000-0005-0000-0000-00001C870000}"/>
    <cellStyle name="Normal 4 7 7 3 3" xfId="7821" xr:uid="{00000000-0005-0000-0000-00001D870000}"/>
    <cellStyle name="Normal 4 7 7 3 3 2" xfId="27775" xr:uid="{00000000-0005-0000-0000-00001E870000}"/>
    <cellStyle name="Normal 4 7 7 3 3 2 2" xfId="47725" xr:uid="{00000000-0005-0000-0000-00001F870000}"/>
    <cellStyle name="Normal 4 7 7 3 3 3" xfId="19225" xr:uid="{00000000-0005-0000-0000-000020870000}"/>
    <cellStyle name="Normal 4 7 7 3 3 4" xfId="39175" xr:uid="{00000000-0005-0000-0000-000021870000}"/>
    <cellStyle name="Normal 4 7 7 3 4" xfId="10673" xr:uid="{00000000-0005-0000-0000-000022870000}"/>
    <cellStyle name="Normal 4 7 7 3 4 2" xfId="30625" xr:uid="{00000000-0005-0000-0000-000023870000}"/>
    <cellStyle name="Normal 4 7 7 3 4 2 2" xfId="50575" xr:uid="{00000000-0005-0000-0000-000024870000}"/>
    <cellStyle name="Normal 4 7 7 3 4 3" xfId="22075" xr:uid="{00000000-0005-0000-0000-000025870000}"/>
    <cellStyle name="Normal 4 7 7 3 4 4" xfId="42025" xr:uid="{00000000-0005-0000-0000-000026870000}"/>
    <cellStyle name="Normal 4 7 7 3 5" xfId="16373" xr:uid="{00000000-0005-0000-0000-000027870000}"/>
    <cellStyle name="Normal 4 7 7 3 5 2" xfId="36325" xr:uid="{00000000-0005-0000-0000-000028870000}"/>
    <cellStyle name="Normal 4 7 7 3 6" xfId="24925" xr:uid="{00000000-0005-0000-0000-000029870000}"/>
    <cellStyle name="Normal 4 7 7 3 6 2" xfId="44875" xr:uid="{00000000-0005-0000-0000-00002A870000}"/>
    <cellStyle name="Normal 4 7 7 3 7" xfId="13523" xr:uid="{00000000-0005-0000-0000-00002B870000}"/>
    <cellStyle name="Normal 4 7 7 3 8" xfId="33475" xr:uid="{00000000-0005-0000-0000-00002C870000}"/>
    <cellStyle name="Normal 4 7 7 4" xfId="3615" xr:uid="{00000000-0005-0000-0000-00002D870000}"/>
    <cellStyle name="Normal 4 7 7 4 2" xfId="7823" xr:uid="{00000000-0005-0000-0000-00002E870000}"/>
    <cellStyle name="Normal 4 7 7 4 2 2" xfId="27777" xr:uid="{00000000-0005-0000-0000-00002F870000}"/>
    <cellStyle name="Normal 4 7 7 4 2 2 2" xfId="47727" xr:uid="{00000000-0005-0000-0000-000030870000}"/>
    <cellStyle name="Normal 4 7 7 4 2 3" xfId="19227" xr:uid="{00000000-0005-0000-0000-000031870000}"/>
    <cellStyle name="Normal 4 7 7 4 2 4" xfId="39177" xr:uid="{00000000-0005-0000-0000-000032870000}"/>
    <cellStyle name="Normal 4 7 7 4 3" xfId="10675" xr:uid="{00000000-0005-0000-0000-000033870000}"/>
    <cellStyle name="Normal 4 7 7 4 3 2" xfId="30627" xr:uid="{00000000-0005-0000-0000-000034870000}"/>
    <cellStyle name="Normal 4 7 7 4 3 2 2" xfId="50577" xr:uid="{00000000-0005-0000-0000-000035870000}"/>
    <cellStyle name="Normal 4 7 7 4 3 3" xfId="22077" xr:uid="{00000000-0005-0000-0000-000036870000}"/>
    <cellStyle name="Normal 4 7 7 4 3 4" xfId="42027" xr:uid="{00000000-0005-0000-0000-000037870000}"/>
    <cellStyle name="Normal 4 7 7 4 4" xfId="16375" xr:uid="{00000000-0005-0000-0000-000038870000}"/>
    <cellStyle name="Normal 4 7 7 4 4 2" xfId="36327" xr:uid="{00000000-0005-0000-0000-000039870000}"/>
    <cellStyle name="Normal 4 7 7 4 5" xfId="24927" xr:uid="{00000000-0005-0000-0000-00003A870000}"/>
    <cellStyle name="Normal 4 7 7 4 5 2" xfId="44877" xr:uid="{00000000-0005-0000-0000-00003B870000}"/>
    <cellStyle name="Normal 4 7 7 4 6" xfId="13525" xr:uid="{00000000-0005-0000-0000-00003C870000}"/>
    <cellStyle name="Normal 4 7 7 4 7" xfId="33477" xr:uid="{00000000-0005-0000-0000-00003D870000}"/>
    <cellStyle name="Normal 4 7 7 5" xfId="7818" xr:uid="{00000000-0005-0000-0000-00003E870000}"/>
    <cellStyle name="Normal 4 7 7 5 2" xfId="27772" xr:uid="{00000000-0005-0000-0000-00003F870000}"/>
    <cellStyle name="Normal 4 7 7 5 2 2" xfId="47722" xr:uid="{00000000-0005-0000-0000-000040870000}"/>
    <cellStyle name="Normal 4 7 7 5 3" xfId="19222" xr:uid="{00000000-0005-0000-0000-000041870000}"/>
    <cellStyle name="Normal 4 7 7 5 4" xfId="39172" xr:uid="{00000000-0005-0000-0000-000042870000}"/>
    <cellStyle name="Normal 4 7 7 6" xfId="10670" xr:uid="{00000000-0005-0000-0000-000043870000}"/>
    <cellStyle name="Normal 4 7 7 6 2" xfId="30622" xr:uid="{00000000-0005-0000-0000-000044870000}"/>
    <cellStyle name="Normal 4 7 7 6 2 2" xfId="50572" xr:uid="{00000000-0005-0000-0000-000045870000}"/>
    <cellStyle name="Normal 4 7 7 6 3" xfId="22072" xr:uid="{00000000-0005-0000-0000-000046870000}"/>
    <cellStyle name="Normal 4 7 7 6 4" xfId="42022" xr:uid="{00000000-0005-0000-0000-000047870000}"/>
    <cellStyle name="Normal 4 7 7 7" xfId="16370" xr:uid="{00000000-0005-0000-0000-000048870000}"/>
    <cellStyle name="Normal 4 7 7 7 2" xfId="36322" xr:uid="{00000000-0005-0000-0000-000049870000}"/>
    <cellStyle name="Normal 4 7 7 8" xfId="24922" xr:uid="{00000000-0005-0000-0000-00004A870000}"/>
    <cellStyle name="Normal 4 7 7 8 2" xfId="44872" xr:uid="{00000000-0005-0000-0000-00004B870000}"/>
    <cellStyle name="Normal 4 7 7 9" xfId="13520" xr:uid="{00000000-0005-0000-0000-00004C870000}"/>
    <cellStyle name="Normal 4 7 8" xfId="3616" xr:uid="{00000000-0005-0000-0000-00004D870000}"/>
    <cellStyle name="Normal 4 7 8 2" xfId="3617" xr:uid="{00000000-0005-0000-0000-00004E870000}"/>
    <cellStyle name="Normal 4 7 8 2 2" xfId="3618" xr:uid="{00000000-0005-0000-0000-00004F870000}"/>
    <cellStyle name="Normal 4 7 8 2 2 2" xfId="7826" xr:uid="{00000000-0005-0000-0000-000050870000}"/>
    <cellStyle name="Normal 4 7 8 2 2 2 2" xfId="27780" xr:uid="{00000000-0005-0000-0000-000051870000}"/>
    <cellStyle name="Normal 4 7 8 2 2 2 2 2" xfId="47730" xr:uid="{00000000-0005-0000-0000-000052870000}"/>
    <cellStyle name="Normal 4 7 8 2 2 2 3" xfId="19230" xr:uid="{00000000-0005-0000-0000-000053870000}"/>
    <cellStyle name="Normal 4 7 8 2 2 2 4" xfId="39180" xr:uid="{00000000-0005-0000-0000-000054870000}"/>
    <cellStyle name="Normal 4 7 8 2 2 3" xfId="10678" xr:uid="{00000000-0005-0000-0000-000055870000}"/>
    <cellStyle name="Normal 4 7 8 2 2 3 2" xfId="30630" xr:uid="{00000000-0005-0000-0000-000056870000}"/>
    <cellStyle name="Normal 4 7 8 2 2 3 2 2" xfId="50580" xr:uid="{00000000-0005-0000-0000-000057870000}"/>
    <cellStyle name="Normal 4 7 8 2 2 3 3" xfId="22080" xr:uid="{00000000-0005-0000-0000-000058870000}"/>
    <cellStyle name="Normal 4 7 8 2 2 3 4" xfId="42030" xr:uid="{00000000-0005-0000-0000-000059870000}"/>
    <cellStyle name="Normal 4 7 8 2 2 4" xfId="16378" xr:uid="{00000000-0005-0000-0000-00005A870000}"/>
    <cellStyle name="Normal 4 7 8 2 2 4 2" xfId="36330" xr:uid="{00000000-0005-0000-0000-00005B870000}"/>
    <cellStyle name="Normal 4 7 8 2 2 5" xfId="24930" xr:uid="{00000000-0005-0000-0000-00005C870000}"/>
    <cellStyle name="Normal 4 7 8 2 2 5 2" xfId="44880" xr:uid="{00000000-0005-0000-0000-00005D870000}"/>
    <cellStyle name="Normal 4 7 8 2 2 6" xfId="13528" xr:uid="{00000000-0005-0000-0000-00005E870000}"/>
    <cellStyle name="Normal 4 7 8 2 2 7" xfId="33480" xr:uid="{00000000-0005-0000-0000-00005F870000}"/>
    <cellStyle name="Normal 4 7 8 2 3" xfId="7825" xr:uid="{00000000-0005-0000-0000-000060870000}"/>
    <cellStyle name="Normal 4 7 8 2 3 2" xfId="27779" xr:uid="{00000000-0005-0000-0000-000061870000}"/>
    <cellStyle name="Normal 4 7 8 2 3 2 2" xfId="47729" xr:uid="{00000000-0005-0000-0000-000062870000}"/>
    <cellStyle name="Normal 4 7 8 2 3 3" xfId="19229" xr:uid="{00000000-0005-0000-0000-000063870000}"/>
    <cellStyle name="Normal 4 7 8 2 3 4" xfId="39179" xr:uid="{00000000-0005-0000-0000-000064870000}"/>
    <cellStyle name="Normal 4 7 8 2 4" xfId="10677" xr:uid="{00000000-0005-0000-0000-000065870000}"/>
    <cellStyle name="Normal 4 7 8 2 4 2" xfId="30629" xr:uid="{00000000-0005-0000-0000-000066870000}"/>
    <cellStyle name="Normal 4 7 8 2 4 2 2" xfId="50579" xr:uid="{00000000-0005-0000-0000-000067870000}"/>
    <cellStyle name="Normal 4 7 8 2 4 3" xfId="22079" xr:uid="{00000000-0005-0000-0000-000068870000}"/>
    <cellStyle name="Normal 4 7 8 2 4 4" xfId="42029" xr:uid="{00000000-0005-0000-0000-000069870000}"/>
    <cellStyle name="Normal 4 7 8 2 5" xfId="16377" xr:uid="{00000000-0005-0000-0000-00006A870000}"/>
    <cellStyle name="Normal 4 7 8 2 5 2" xfId="36329" xr:uid="{00000000-0005-0000-0000-00006B870000}"/>
    <cellStyle name="Normal 4 7 8 2 6" xfId="24929" xr:uid="{00000000-0005-0000-0000-00006C870000}"/>
    <cellStyle name="Normal 4 7 8 2 6 2" xfId="44879" xr:uid="{00000000-0005-0000-0000-00006D870000}"/>
    <cellStyle name="Normal 4 7 8 2 7" xfId="13527" xr:uid="{00000000-0005-0000-0000-00006E870000}"/>
    <cellStyle name="Normal 4 7 8 2 8" xfId="33479" xr:uid="{00000000-0005-0000-0000-00006F870000}"/>
    <cellStyle name="Normal 4 7 8 3" xfId="3619" xr:uid="{00000000-0005-0000-0000-000070870000}"/>
    <cellStyle name="Normal 4 7 8 3 2" xfId="3620" xr:uid="{00000000-0005-0000-0000-000071870000}"/>
    <cellStyle name="Normal 4 7 8 3 2 2" xfId="7828" xr:uid="{00000000-0005-0000-0000-000072870000}"/>
    <cellStyle name="Normal 4 7 8 3 2 2 2" xfId="27782" xr:uid="{00000000-0005-0000-0000-000073870000}"/>
    <cellStyle name="Normal 4 7 8 3 2 2 2 2" xfId="47732" xr:uid="{00000000-0005-0000-0000-000074870000}"/>
    <cellStyle name="Normal 4 7 8 3 2 2 3" xfId="19232" xr:uid="{00000000-0005-0000-0000-000075870000}"/>
    <cellStyle name="Normal 4 7 8 3 2 2 4" xfId="39182" xr:uid="{00000000-0005-0000-0000-000076870000}"/>
    <cellStyle name="Normal 4 7 8 3 2 3" xfId="10680" xr:uid="{00000000-0005-0000-0000-000077870000}"/>
    <cellStyle name="Normal 4 7 8 3 2 3 2" xfId="30632" xr:uid="{00000000-0005-0000-0000-000078870000}"/>
    <cellStyle name="Normal 4 7 8 3 2 3 2 2" xfId="50582" xr:uid="{00000000-0005-0000-0000-000079870000}"/>
    <cellStyle name="Normal 4 7 8 3 2 3 3" xfId="22082" xr:uid="{00000000-0005-0000-0000-00007A870000}"/>
    <cellStyle name="Normal 4 7 8 3 2 3 4" xfId="42032" xr:uid="{00000000-0005-0000-0000-00007B870000}"/>
    <cellStyle name="Normal 4 7 8 3 2 4" xfId="16380" xr:uid="{00000000-0005-0000-0000-00007C870000}"/>
    <cellStyle name="Normal 4 7 8 3 2 4 2" xfId="36332" xr:uid="{00000000-0005-0000-0000-00007D870000}"/>
    <cellStyle name="Normal 4 7 8 3 2 5" xfId="24932" xr:uid="{00000000-0005-0000-0000-00007E870000}"/>
    <cellStyle name="Normal 4 7 8 3 2 5 2" xfId="44882" xr:uid="{00000000-0005-0000-0000-00007F870000}"/>
    <cellStyle name="Normal 4 7 8 3 2 6" xfId="13530" xr:uid="{00000000-0005-0000-0000-000080870000}"/>
    <cellStyle name="Normal 4 7 8 3 2 7" xfId="33482" xr:uid="{00000000-0005-0000-0000-000081870000}"/>
    <cellStyle name="Normal 4 7 8 3 3" xfId="7827" xr:uid="{00000000-0005-0000-0000-000082870000}"/>
    <cellStyle name="Normal 4 7 8 3 3 2" xfId="27781" xr:uid="{00000000-0005-0000-0000-000083870000}"/>
    <cellStyle name="Normal 4 7 8 3 3 2 2" xfId="47731" xr:uid="{00000000-0005-0000-0000-000084870000}"/>
    <cellStyle name="Normal 4 7 8 3 3 3" xfId="19231" xr:uid="{00000000-0005-0000-0000-000085870000}"/>
    <cellStyle name="Normal 4 7 8 3 3 4" xfId="39181" xr:uid="{00000000-0005-0000-0000-000086870000}"/>
    <cellStyle name="Normal 4 7 8 3 4" xfId="10679" xr:uid="{00000000-0005-0000-0000-000087870000}"/>
    <cellStyle name="Normal 4 7 8 3 4 2" xfId="30631" xr:uid="{00000000-0005-0000-0000-000088870000}"/>
    <cellStyle name="Normal 4 7 8 3 4 2 2" xfId="50581" xr:uid="{00000000-0005-0000-0000-000089870000}"/>
    <cellStyle name="Normal 4 7 8 3 4 3" xfId="22081" xr:uid="{00000000-0005-0000-0000-00008A870000}"/>
    <cellStyle name="Normal 4 7 8 3 4 4" xfId="42031" xr:uid="{00000000-0005-0000-0000-00008B870000}"/>
    <cellStyle name="Normal 4 7 8 3 5" xfId="16379" xr:uid="{00000000-0005-0000-0000-00008C870000}"/>
    <cellStyle name="Normal 4 7 8 3 5 2" xfId="36331" xr:uid="{00000000-0005-0000-0000-00008D870000}"/>
    <cellStyle name="Normal 4 7 8 3 6" xfId="24931" xr:uid="{00000000-0005-0000-0000-00008E870000}"/>
    <cellStyle name="Normal 4 7 8 3 6 2" xfId="44881" xr:uid="{00000000-0005-0000-0000-00008F870000}"/>
    <cellStyle name="Normal 4 7 8 3 7" xfId="13529" xr:uid="{00000000-0005-0000-0000-000090870000}"/>
    <cellStyle name="Normal 4 7 8 3 8" xfId="33481" xr:uid="{00000000-0005-0000-0000-000091870000}"/>
    <cellStyle name="Normal 4 7 8 4" xfId="7824" xr:uid="{00000000-0005-0000-0000-000092870000}"/>
    <cellStyle name="Normal 4 7 8 4 2" xfId="27778" xr:uid="{00000000-0005-0000-0000-000093870000}"/>
    <cellStyle name="Normal 4 7 8 4 2 2" xfId="47728" xr:uid="{00000000-0005-0000-0000-000094870000}"/>
    <cellStyle name="Normal 4 7 8 4 3" xfId="19228" xr:uid="{00000000-0005-0000-0000-000095870000}"/>
    <cellStyle name="Normal 4 7 8 4 4" xfId="39178" xr:uid="{00000000-0005-0000-0000-000096870000}"/>
    <cellStyle name="Normal 4 7 8 5" xfId="10676" xr:uid="{00000000-0005-0000-0000-000097870000}"/>
    <cellStyle name="Normal 4 7 8 5 2" xfId="30628" xr:uid="{00000000-0005-0000-0000-000098870000}"/>
    <cellStyle name="Normal 4 7 8 5 2 2" xfId="50578" xr:uid="{00000000-0005-0000-0000-000099870000}"/>
    <cellStyle name="Normal 4 7 8 5 3" xfId="22078" xr:uid="{00000000-0005-0000-0000-00009A870000}"/>
    <cellStyle name="Normal 4 7 8 5 4" xfId="42028" xr:uid="{00000000-0005-0000-0000-00009B870000}"/>
    <cellStyle name="Normal 4 7 8 6" xfId="16376" xr:uid="{00000000-0005-0000-0000-00009C870000}"/>
    <cellStyle name="Normal 4 7 8 6 2" xfId="36328" xr:uid="{00000000-0005-0000-0000-00009D870000}"/>
    <cellStyle name="Normal 4 7 8 7" xfId="24928" xr:uid="{00000000-0005-0000-0000-00009E870000}"/>
    <cellStyle name="Normal 4 7 8 7 2" xfId="44878" xr:uid="{00000000-0005-0000-0000-00009F870000}"/>
    <cellStyle name="Normal 4 7 8 8" xfId="13526" xr:uid="{00000000-0005-0000-0000-0000A0870000}"/>
    <cellStyle name="Normal 4 7 8 9" xfId="33478" xr:uid="{00000000-0005-0000-0000-0000A1870000}"/>
    <cellStyle name="Normal 4 7 9" xfId="3621" xr:uid="{00000000-0005-0000-0000-0000A2870000}"/>
    <cellStyle name="Normal 4 7 9 2" xfId="3622" xr:uid="{00000000-0005-0000-0000-0000A3870000}"/>
    <cellStyle name="Normal 4 7 9 2 2" xfId="7830" xr:uid="{00000000-0005-0000-0000-0000A4870000}"/>
    <cellStyle name="Normal 4 7 9 2 2 2" xfId="27784" xr:uid="{00000000-0005-0000-0000-0000A5870000}"/>
    <cellStyle name="Normal 4 7 9 2 2 2 2" xfId="47734" xr:uid="{00000000-0005-0000-0000-0000A6870000}"/>
    <cellStyle name="Normal 4 7 9 2 2 3" xfId="19234" xr:uid="{00000000-0005-0000-0000-0000A7870000}"/>
    <cellStyle name="Normal 4 7 9 2 2 4" xfId="39184" xr:uid="{00000000-0005-0000-0000-0000A8870000}"/>
    <cellStyle name="Normal 4 7 9 2 3" xfId="10682" xr:uid="{00000000-0005-0000-0000-0000A9870000}"/>
    <cellStyle name="Normal 4 7 9 2 3 2" xfId="30634" xr:uid="{00000000-0005-0000-0000-0000AA870000}"/>
    <cellStyle name="Normal 4 7 9 2 3 2 2" xfId="50584" xr:uid="{00000000-0005-0000-0000-0000AB870000}"/>
    <cellStyle name="Normal 4 7 9 2 3 3" xfId="22084" xr:uid="{00000000-0005-0000-0000-0000AC870000}"/>
    <cellStyle name="Normal 4 7 9 2 3 4" xfId="42034" xr:uid="{00000000-0005-0000-0000-0000AD870000}"/>
    <cellStyle name="Normal 4 7 9 2 4" xfId="16382" xr:uid="{00000000-0005-0000-0000-0000AE870000}"/>
    <cellStyle name="Normal 4 7 9 2 4 2" xfId="36334" xr:uid="{00000000-0005-0000-0000-0000AF870000}"/>
    <cellStyle name="Normal 4 7 9 2 5" xfId="24934" xr:uid="{00000000-0005-0000-0000-0000B0870000}"/>
    <cellStyle name="Normal 4 7 9 2 5 2" xfId="44884" xr:uid="{00000000-0005-0000-0000-0000B1870000}"/>
    <cellStyle name="Normal 4 7 9 2 6" xfId="13532" xr:uid="{00000000-0005-0000-0000-0000B2870000}"/>
    <cellStyle name="Normal 4 7 9 2 7" xfId="33484" xr:uid="{00000000-0005-0000-0000-0000B3870000}"/>
    <cellStyle name="Normal 4 7 9 3" xfId="7829" xr:uid="{00000000-0005-0000-0000-0000B4870000}"/>
    <cellStyle name="Normal 4 7 9 3 2" xfId="27783" xr:uid="{00000000-0005-0000-0000-0000B5870000}"/>
    <cellStyle name="Normal 4 7 9 3 2 2" xfId="47733" xr:uid="{00000000-0005-0000-0000-0000B6870000}"/>
    <cellStyle name="Normal 4 7 9 3 3" xfId="19233" xr:uid="{00000000-0005-0000-0000-0000B7870000}"/>
    <cellStyle name="Normal 4 7 9 3 4" xfId="39183" xr:uid="{00000000-0005-0000-0000-0000B8870000}"/>
    <cellStyle name="Normal 4 7 9 4" xfId="10681" xr:uid="{00000000-0005-0000-0000-0000B9870000}"/>
    <cellStyle name="Normal 4 7 9 4 2" xfId="30633" xr:uid="{00000000-0005-0000-0000-0000BA870000}"/>
    <cellStyle name="Normal 4 7 9 4 2 2" xfId="50583" xr:uid="{00000000-0005-0000-0000-0000BB870000}"/>
    <cellStyle name="Normal 4 7 9 4 3" xfId="22083" xr:uid="{00000000-0005-0000-0000-0000BC870000}"/>
    <cellStyle name="Normal 4 7 9 4 4" xfId="42033" xr:uid="{00000000-0005-0000-0000-0000BD870000}"/>
    <cellStyle name="Normal 4 7 9 5" xfId="16381" xr:uid="{00000000-0005-0000-0000-0000BE870000}"/>
    <cellStyle name="Normal 4 7 9 5 2" xfId="36333" xr:uid="{00000000-0005-0000-0000-0000BF870000}"/>
    <cellStyle name="Normal 4 7 9 6" xfId="24933" xr:uid="{00000000-0005-0000-0000-0000C0870000}"/>
    <cellStyle name="Normal 4 7 9 6 2" xfId="44883" xr:uid="{00000000-0005-0000-0000-0000C1870000}"/>
    <cellStyle name="Normal 4 7 9 7" xfId="13531" xr:uid="{00000000-0005-0000-0000-0000C2870000}"/>
    <cellStyle name="Normal 4 7 9 8" xfId="33483" xr:uid="{00000000-0005-0000-0000-0000C3870000}"/>
    <cellStyle name="Normal 4 8" xfId="3623" xr:uid="{00000000-0005-0000-0000-0000C4870000}"/>
    <cellStyle name="Normal 4 8 10" xfId="3624" xr:uid="{00000000-0005-0000-0000-0000C5870000}"/>
    <cellStyle name="Normal 4 8 10 2" xfId="3625" xr:uid="{00000000-0005-0000-0000-0000C6870000}"/>
    <cellStyle name="Normal 4 8 10 2 2" xfId="7832" xr:uid="{00000000-0005-0000-0000-0000C7870000}"/>
    <cellStyle name="Normal 4 8 10 2 2 2" xfId="27786" xr:uid="{00000000-0005-0000-0000-0000C8870000}"/>
    <cellStyle name="Normal 4 8 10 2 2 2 2" xfId="47736" xr:uid="{00000000-0005-0000-0000-0000C9870000}"/>
    <cellStyle name="Normal 4 8 10 2 2 3" xfId="19236" xr:uid="{00000000-0005-0000-0000-0000CA870000}"/>
    <cellStyle name="Normal 4 8 10 2 2 4" xfId="39186" xr:uid="{00000000-0005-0000-0000-0000CB870000}"/>
    <cellStyle name="Normal 4 8 10 2 3" xfId="10684" xr:uid="{00000000-0005-0000-0000-0000CC870000}"/>
    <cellStyle name="Normal 4 8 10 2 3 2" xfId="30636" xr:uid="{00000000-0005-0000-0000-0000CD870000}"/>
    <cellStyle name="Normal 4 8 10 2 3 2 2" xfId="50586" xr:uid="{00000000-0005-0000-0000-0000CE870000}"/>
    <cellStyle name="Normal 4 8 10 2 3 3" xfId="22086" xr:uid="{00000000-0005-0000-0000-0000CF870000}"/>
    <cellStyle name="Normal 4 8 10 2 3 4" xfId="42036" xr:uid="{00000000-0005-0000-0000-0000D0870000}"/>
    <cellStyle name="Normal 4 8 10 2 4" xfId="16384" xr:uid="{00000000-0005-0000-0000-0000D1870000}"/>
    <cellStyle name="Normal 4 8 10 2 4 2" xfId="36336" xr:uid="{00000000-0005-0000-0000-0000D2870000}"/>
    <cellStyle name="Normal 4 8 10 2 5" xfId="24936" xr:uid="{00000000-0005-0000-0000-0000D3870000}"/>
    <cellStyle name="Normal 4 8 10 2 5 2" xfId="44886" xr:uid="{00000000-0005-0000-0000-0000D4870000}"/>
    <cellStyle name="Normal 4 8 10 2 6" xfId="13534" xr:uid="{00000000-0005-0000-0000-0000D5870000}"/>
    <cellStyle name="Normal 4 8 10 2 7" xfId="33486" xr:uid="{00000000-0005-0000-0000-0000D6870000}"/>
    <cellStyle name="Normal 4 8 10 3" xfId="7831" xr:uid="{00000000-0005-0000-0000-0000D7870000}"/>
    <cellStyle name="Normal 4 8 10 3 2" xfId="27785" xr:uid="{00000000-0005-0000-0000-0000D8870000}"/>
    <cellStyle name="Normal 4 8 10 3 2 2" xfId="47735" xr:uid="{00000000-0005-0000-0000-0000D9870000}"/>
    <cellStyle name="Normal 4 8 10 3 3" xfId="19235" xr:uid="{00000000-0005-0000-0000-0000DA870000}"/>
    <cellStyle name="Normal 4 8 10 3 4" xfId="39185" xr:uid="{00000000-0005-0000-0000-0000DB870000}"/>
    <cellStyle name="Normal 4 8 10 4" xfId="10683" xr:uid="{00000000-0005-0000-0000-0000DC870000}"/>
    <cellStyle name="Normal 4 8 10 4 2" xfId="30635" xr:uid="{00000000-0005-0000-0000-0000DD870000}"/>
    <cellStyle name="Normal 4 8 10 4 2 2" xfId="50585" xr:uid="{00000000-0005-0000-0000-0000DE870000}"/>
    <cellStyle name="Normal 4 8 10 4 3" xfId="22085" xr:uid="{00000000-0005-0000-0000-0000DF870000}"/>
    <cellStyle name="Normal 4 8 10 4 4" xfId="42035" xr:uid="{00000000-0005-0000-0000-0000E0870000}"/>
    <cellStyle name="Normal 4 8 10 5" xfId="16383" xr:uid="{00000000-0005-0000-0000-0000E1870000}"/>
    <cellStyle name="Normal 4 8 10 5 2" xfId="36335" xr:uid="{00000000-0005-0000-0000-0000E2870000}"/>
    <cellStyle name="Normal 4 8 10 6" xfId="24935" xr:uid="{00000000-0005-0000-0000-0000E3870000}"/>
    <cellStyle name="Normal 4 8 10 6 2" xfId="44885" xr:uid="{00000000-0005-0000-0000-0000E4870000}"/>
    <cellStyle name="Normal 4 8 10 7" xfId="13533" xr:uid="{00000000-0005-0000-0000-0000E5870000}"/>
    <cellStyle name="Normal 4 8 10 8" xfId="33485" xr:uid="{00000000-0005-0000-0000-0000E6870000}"/>
    <cellStyle name="Normal 4 8 11" xfId="3626" xr:uid="{00000000-0005-0000-0000-0000E7870000}"/>
    <cellStyle name="Normal 4 8 11 2" xfId="3627" xr:uid="{00000000-0005-0000-0000-0000E8870000}"/>
    <cellStyle name="Normal 4 8 11 2 2" xfId="7834" xr:uid="{00000000-0005-0000-0000-0000E9870000}"/>
    <cellStyle name="Normal 4 8 11 2 2 2" xfId="27788" xr:uid="{00000000-0005-0000-0000-0000EA870000}"/>
    <cellStyle name="Normal 4 8 11 2 2 2 2" xfId="47738" xr:uid="{00000000-0005-0000-0000-0000EB870000}"/>
    <cellStyle name="Normal 4 8 11 2 2 3" xfId="19238" xr:uid="{00000000-0005-0000-0000-0000EC870000}"/>
    <cellStyle name="Normal 4 8 11 2 2 4" xfId="39188" xr:uid="{00000000-0005-0000-0000-0000ED870000}"/>
    <cellStyle name="Normal 4 8 11 2 3" xfId="10686" xr:uid="{00000000-0005-0000-0000-0000EE870000}"/>
    <cellStyle name="Normal 4 8 11 2 3 2" xfId="30638" xr:uid="{00000000-0005-0000-0000-0000EF870000}"/>
    <cellStyle name="Normal 4 8 11 2 3 2 2" xfId="50588" xr:uid="{00000000-0005-0000-0000-0000F0870000}"/>
    <cellStyle name="Normal 4 8 11 2 3 3" xfId="22088" xr:uid="{00000000-0005-0000-0000-0000F1870000}"/>
    <cellStyle name="Normal 4 8 11 2 3 4" xfId="42038" xr:uid="{00000000-0005-0000-0000-0000F2870000}"/>
    <cellStyle name="Normal 4 8 11 2 4" xfId="16386" xr:uid="{00000000-0005-0000-0000-0000F3870000}"/>
    <cellStyle name="Normal 4 8 11 2 4 2" xfId="36338" xr:uid="{00000000-0005-0000-0000-0000F4870000}"/>
    <cellStyle name="Normal 4 8 11 2 5" xfId="24938" xr:uid="{00000000-0005-0000-0000-0000F5870000}"/>
    <cellStyle name="Normal 4 8 11 2 5 2" xfId="44888" xr:uid="{00000000-0005-0000-0000-0000F6870000}"/>
    <cellStyle name="Normal 4 8 11 2 6" xfId="13536" xr:uid="{00000000-0005-0000-0000-0000F7870000}"/>
    <cellStyle name="Normal 4 8 11 2 7" xfId="33488" xr:uid="{00000000-0005-0000-0000-0000F8870000}"/>
    <cellStyle name="Normal 4 8 11 3" xfId="7833" xr:uid="{00000000-0005-0000-0000-0000F9870000}"/>
    <cellStyle name="Normal 4 8 11 3 2" xfId="27787" xr:uid="{00000000-0005-0000-0000-0000FA870000}"/>
    <cellStyle name="Normal 4 8 11 3 2 2" xfId="47737" xr:uid="{00000000-0005-0000-0000-0000FB870000}"/>
    <cellStyle name="Normal 4 8 11 3 3" xfId="19237" xr:uid="{00000000-0005-0000-0000-0000FC870000}"/>
    <cellStyle name="Normal 4 8 11 3 4" xfId="39187" xr:uid="{00000000-0005-0000-0000-0000FD870000}"/>
    <cellStyle name="Normal 4 8 11 4" xfId="10685" xr:uid="{00000000-0005-0000-0000-0000FE870000}"/>
    <cellStyle name="Normal 4 8 11 4 2" xfId="30637" xr:uid="{00000000-0005-0000-0000-0000FF870000}"/>
    <cellStyle name="Normal 4 8 11 4 2 2" xfId="50587" xr:uid="{00000000-0005-0000-0000-000000880000}"/>
    <cellStyle name="Normal 4 8 11 4 3" xfId="22087" xr:uid="{00000000-0005-0000-0000-000001880000}"/>
    <cellStyle name="Normal 4 8 11 4 4" xfId="42037" xr:uid="{00000000-0005-0000-0000-000002880000}"/>
    <cellStyle name="Normal 4 8 11 5" xfId="16385" xr:uid="{00000000-0005-0000-0000-000003880000}"/>
    <cellStyle name="Normal 4 8 11 5 2" xfId="36337" xr:uid="{00000000-0005-0000-0000-000004880000}"/>
    <cellStyle name="Normal 4 8 11 6" xfId="24937" xr:uid="{00000000-0005-0000-0000-000005880000}"/>
    <cellStyle name="Normal 4 8 11 6 2" xfId="44887" xr:uid="{00000000-0005-0000-0000-000006880000}"/>
    <cellStyle name="Normal 4 8 11 7" xfId="13535" xr:uid="{00000000-0005-0000-0000-000007880000}"/>
    <cellStyle name="Normal 4 8 11 8" xfId="33487" xr:uid="{00000000-0005-0000-0000-000008880000}"/>
    <cellStyle name="Normal 4 8 12" xfId="3628" xr:uid="{00000000-0005-0000-0000-000009880000}"/>
    <cellStyle name="Normal 4 8 13" xfId="3629" xr:uid="{00000000-0005-0000-0000-00000A880000}"/>
    <cellStyle name="Normal 4 8 13 2" xfId="7835" xr:uid="{00000000-0005-0000-0000-00000B880000}"/>
    <cellStyle name="Normal 4 8 13 2 2" xfId="27789" xr:uid="{00000000-0005-0000-0000-00000C880000}"/>
    <cellStyle name="Normal 4 8 13 2 2 2" xfId="47739" xr:uid="{00000000-0005-0000-0000-00000D880000}"/>
    <cellStyle name="Normal 4 8 13 2 3" xfId="19239" xr:uid="{00000000-0005-0000-0000-00000E880000}"/>
    <cellStyle name="Normal 4 8 13 2 4" xfId="39189" xr:uid="{00000000-0005-0000-0000-00000F880000}"/>
    <cellStyle name="Normal 4 8 13 3" xfId="10687" xr:uid="{00000000-0005-0000-0000-000010880000}"/>
    <cellStyle name="Normal 4 8 13 3 2" xfId="30639" xr:uid="{00000000-0005-0000-0000-000011880000}"/>
    <cellStyle name="Normal 4 8 13 3 2 2" xfId="50589" xr:uid="{00000000-0005-0000-0000-000012880000}"/>
    <cellStyle name="Normal 4 8 13 3 3" xfId="22089" xr:uid="{00000000-0005-0000-0000-000013880000}"/>
    <cellStyle name="Normal 4 8 13 3 4" xfId="42039" xr:uid="{00000000-0005-0000-0000-000014880000}"/>
    <cellStyle name="Normal 4 8 13 4" xfId="16387" xr:uid="{00000000-0005-0000-0000-000015880000}"/>
    <cellStyle name="Normal 4 8 13 4 2" xfId="36339" xr:uid="{00000000-0005-0000-0000-000016880000}"/>
    <cellStyle name="Normal 4 8 13 5" xfId="24939" xr:uid="{00000000-0005-0000-0000-000017880000}"/>
    <cellStyle name="Normal 4 8 13 5 2" xfId="44889" xr:uid="{00000000-0005-0000-0000-000018880000}"/>
    <cellStyle name="Normal 4 8 13 6" xfId="13537" xr:uid="{00000000-0005-0000-0000-000019880000}"/>
    <cellStyle name="Normal 4 8 13 7" xfId="33489" xr:uid="{00000000-0005-0000-0000-00001A880000}"/>
    <cellStyle name="Normal 4 8 2" xfId="3630" xr:uid="{00000000-0005-0000-0000-00001B880000}"/>
    <cellStyle name="Normal 4 8 2 10" xfId="13538" xr:uid="{00000000-0005-0000-0000-00001C880000}"/>
    <cellStyle name="Normal 4 8 2 11" xfId="33490" xr:uid="{00000000-0005-0000-0000-00001D880000}"/>
    <cellStyle name="Normal 4 8 2 2" xfId="3631" xr:uid="{00000000-0005-0000-0000-00001E880000}"/>
    <cellStyle name="Normal 4 8 2 2 10" xfId="33491" xr:uid="{00000000-0005-0000-0000-00001F880000}"/>
    <cellStyle name="Normal 4 8 2 2 2" xfId="3632" xr:uid="{00000000-0005-0000-0000-000020880000}"/>
    <cellStyle name="Normal 4 8 2 2 2 2" xfId="3633" xr:uid="{00000000-0005-0000-0000-000021880000}"/>
    <cellStyle name="Normal 4 8 2 2 2 2 2" xfId="7839" xr:uid="{00000000-0005-0000-0000-000022880000}"/>
    <cellStyle name="Normal 4 8 2 2 2 2 2 2" xfId="27793" xr:uid="{00000000-0005-0000-0000-000023880000}"/>
    <cellStyle name="Normal 4 8 2 2 2 2 2 2 2" xfId="47743" xr:uid="{00000000-0005-0000-0000-000024880000}"/>
    <cellStyle name="Normal 4 8 2 2 2 2 2 3" xfId="19243" xr:uid="{00000000-0005-0000-0000-000025880000}"/>
    <cellStyle name="Normal 4 8 2 2 2 2 2 4" xfId="39193" xr:uid="{00000000-0005-0000-0000-000026880000}"/>
    <cellStyle name="Normal 4 8 2 2 2 2 3" xfId="10691" xr:uid="{00000000-0005-0000-0000-000027880000}"/>
    <cellStyle name="Normal 4 8 2 2 2 2 3 2" xfId="30643" xr:uid="{00000000-0005-0000-0000-000028880000}"/>
    <cellStyle name="Normal 4 8 2 2 2 2 3 2 2" xfId="50593" xr:uid="{00000000-0005-0000-0000-000029880000}"/>
    <cellStyle name="Normal 4 8 2 2 2 2 3 3" xfId="22093" xr:uid="{00000000-0005-0000-0000-00002A880000}"/>
    <cellStyle name="Normal 4 8 2 2 2 2 3 4" xfId="42043" xr:uid="{00000000-0005-0000-0000-00002B880000}"/>
    <cellStyle name="Normal 4 8 2 2 2 2 4" xfId="16391" xr:uid="{00000000-0005-0000-0000-00002C880000}"/>
    <cellStyle name="Normal 4 8 2 2 2 2 4 2" xfId="36343" xr:uid="{00000000-0005-0000-0000-00002D880000}"/>
    <cellStyle name="Normal 4 8 2 2 2 2 5" xfId="24943" xr:uid="{00000000-0005-0000-0000-00002E880000}"/>
    <cellStyle name="Normal 4 8 2 2 2 2 5 2" xfId="44893" xr:uid="{00000000-0005-0000-0000-00002F880000}"/>
    <cellStyle name="Normal 4 8 2 2 2 2 6" xfId="13541" xr:uid="{00000000-0005-0000-0000-000030880000}"/>
    <cellStyle name="Normal 4 8 2 2 2 2 7" xfId="33493" xr:uid="{00000000-0005-0000-0000-000031880000}"/>
    <cellStyle name="Normal 4 8 2 2 2 3" xfId="7838" xr:uid="{00000000-0005-0000-0000-000032880000}"/>
    <cellStyle name="Normal 4 8 2 2 2 3 2" xfId="27792" xr:uid="{00000000-0005-0000-0000-000033880000}"/>
    <cellStyle name="Normal 4 8 2 2 2 3 2 2" xfId="47742" xr:uid="{00000000-0005-0000-0000-000034880000}"/>
    <cellStyle name="Normal 4 8 2 2 2 3 3" xfId="19242" xr:uid="{00000000-0005-0000-0000-000035880000}"/>
    <cellStyle name="Normal 4 8 2 2 2 3 4" xfId="39192" xr:uid="{00000000-0005-0000-0000-000036880000}"/>
    <cellStyle name="Normal 4 8 2 2 2 4" xfId="10690" xr:uid="{00000000-0005-0000-0000-000037880000}"/>
    <cellStyle name="Normal 4 8 2 2 2 4 2" xfId="30642" xr:uid="{00000000-0005-0000-0000-000038880000}"/>
    <cellStyle name="Normal 4 8 2 2 2 4 2 2" xfId="50592" xr:uid="{00000000-0005-0000-0000-000039880000}"/>
    <cellStyle name="Normal 4 8 2 2 2 4 3" xfId="22092" xr:uid="{00000000-0005-0000-0000-00003A880000}"/>
    <cellStyle name="Normal 4 8 2 2 2 4 4" xfId="42042" xr:uid="{00000000-0005-0000-0000-00003B880000}"/>
    <cellStyle name="Normal 4 8 2 2 2 5" xfId="16390" xr:uid="{00000000-0005-0000-0000-00003C880000}"/>
    <cellStyle name="Normal 4 8 2 2 2 5 2" xfId="36342" xr:uid="{00000000-0005-0000-0000-00003D880000}"/>
    <cellStyle name="Normal 4 8 2 2 2 6" xfId="24942" xr:uid="{00000000-0005-0000-0000-00003E880000}"/>
    <cellStyle name="Normal 4 8 2 2 2 6 2" xfId="44892" xr:uid="{00000000-0005-0000-0000-00003F880000}"/>
    <cellStyle name="Normal 4 8 2 2 2 7" xfId="13540" xr:uid="{00000000-0005-0000-0000-000040880000}"/>
    <cellStyle name="Normal 4 8 2 2 2 8" xfId="33492" xr:uid="{00000000-0005-0000-0000-000041880000}"/>
    <cellStyle name="Normal 4 8 2 2 3" xfId="3634" xr:uid="{00000000-0005-0000-0000-000042880000}"/>
    <cellStyle name="Normal 4 8 2 2 3 2" xfId="3635" xr:uid="{00000000-0005-0000-0000-000043880000}"/>
    <cellStyle name="Normal 4 8 2 2 3 2 2" xfId="7841" xr:uid="{00000000-0005-0000-0000-000044880000}"/>
    <cellStyle name="Normal 4 8 2 2 3 2 2 2" xfId="27795" xr:uid="{00000000-0005-0000-0000-000045880000}"/>
    <cellStyle name="Normal 4 8 2 2 3 2 2 2 2" xfId="47745" xr:uid="{00000000-0005-0000-0000-000046880000}"/>
    <cellStyle name="Normal 4 8 2 2 3 2 2 3" xfId="19245" xr:uid="{00000000-0005-0000-0000-000047880000}"/>
    <cellStyle name="Normal 4 8 2 2 3 2 2 4" xfId="39195" xr:uid="{00000000-0005-0000-0000-000048880000}"/>
    <cellStyle name="Normal 4 8 2 2 3 2 3" xfId="10693" xr:uid="{00000000-0005-0000-0000-000049880000}"/>
    <cellStyle name="Normal 4 8 2 2 3 2 3 2" xfId="30645" xr:uid="{00000000-0005-0000-0000-00004A880000}"/>
    <cellStyle name="Normal 4 8 2 2 3 2 3 2 2" xfId="50595" xr:uid="{00000000-0005-0000-0000-00004B880000}"/>
    <cellStyle name="Normal 4 8 2 2 3 2 3 3" xfId="22095" xr:uid="{00000000-0005-0000-0000-00004C880000}"/>
    <cellStyle name="Normal 4 8 2 2 3 2 3 4" xfId="42045" xr:uid="{00000000-0005-0000-0000-00004D880000}"/>
    <cellStyle name="Normal 4 8 2 2 3 2 4" xfId="16393" xr:uid="{00000000-0005-0000-0000-00004E880000}"/>
    <cellStyle name="Normal 4 8 2 2 3 2 4 2" xfId="36345" xr:uid="{00000000-0005-0000-0000-00004F880000}"/>
    <cellStyle name="Normal 4 8 2 2 3 2 5" xfId="24945" xr:uid="{00000000-0005-0000-0000-000050880000}"/>
    <cellStyle name="Normal 4 8 2 2 3 2 5 2" xfId="44895" xr:uid="{00000000-0005-0000-0000-000051880000}"/>
    <cellStyle name="Normal 4 8 2 2 3 2 6" xfId="13543" xr:uid="{00000000-0005-0000-0000-000052880000}"/>
    <cellStyle name="Normal 4 8 2 2 3 2 7" xfId="33495" xr:uid="{00000000-0005-0000-0000-000053880000}"/>
    <cellStyle name="Normal 4 8 2 2 3 3" xfId="7840" xr:uid="{00000000-0005-0000-0000-000054880000}"/>
    <cellStyle name="Normal 4 8 2 2 3 3 2" xfId="27794" xr:uid="{00000000-0005-0000-0000-000055880000}"/>
    <cellStyle name="Normal 4 8 2 2 3 3 2 2" xfId="47744" xr:uid="{00000000-0005-0000-0000-000056880000}"/>
    <cellStyle name="Normal 4 8 2 2 3 3 3" xfId="19244" xr:uid="{00000000-0005-0000-0000-000057880000}"/>
    <cellStyle name="Normal 4 8 2 2 3 3 4" xfId="39194" xr:uid="{00000000-0005-0000-0000-000058880000}"/>
    <cellStyle name="Normal 4 8 2 2 3 4" xfId="10692" xr:uid="{00000000-0005-0000-0000-000059880000}"/>
    <cellStyle name="Normal 4 8 2 2 3 4 2" xfId="30644" xr:uid="{00000000-0005-0000-0000-00005A880000}"/>
    <cellStyle name="Normal 4 8 2 2 3 4 2 2" xfId="50594" xr:uid="{00000000-0005-0000-0000-00005B880000}"/>
    <cellStyle name="Normal 4 8 2 2 3 4 3" xfId="22094" xr:uid="{00000000-0005-0000-0000-00005C880000}"/>
    <cellStyle name="Normal 4 8 2 2 3 4 4" xfId="42044" xr:uid="{00000000-0005-0000-0000-00005D880000}"/>
    <cellStyle name="Normal 4 8 2 2 3 5" xfId="16392" xr:uid="{00000000-0005-0000-0000-00005E880000}"/>
    <cellStyle name="Normal 4 8 2 2 3 5 2" xfId="36344" xr:uid="{00000000-0005-0000-0000-00005F880000}"/>
    <cellStyle name="Normal 4 8 2 2 3 6" xfId="24944" xr:uid="{00000000-0005-0000-0000-000060880000}"/>
    <cellStyle name="Normal 4 8 2 2 3 6 2" xfId="44894" xr:uid="{00000000-0005-0000-0000-000061880000}"/>
    <cellStyle name="Normal 4 8 2 2 3 7" xfId="13542" xr:uid="{00000000-0005-0000-0000-000062880000}"/>
    <cellStyle name="Normal 4 8 2 2 3 8" xfId="33494" xr:uid="{00000000-0005-0000-0000-000063880000}"/>
    <cellStyle name="Normal 4 8 2 2 4" xfId="3636" xr:uid="{00000000-0005-0000-0000-000064880000}"/>
    <cellStyle name="Normal 4 8 2 2 4 2" xfId="7842" xr:uid="{00000000-0005-0000-0000-000065880000}"/>
    <cellStyle name="Normal 4 8 2 2 4 2 2" xfId="27796" xr:uid="{00000000-0005-0000-0000-000066880000}"/>
    <cellStyle name="Normal 4 8 2 2 4 2 2 2" xfId="47746" xr:uid="{00000000-0005-0000-0000-000067880000}"/>
    <cellStyle name="Normal 4 8 2 2 4 2 3" xfId="19246" xr:uid="{00000000-0005-0000-0000-000068880000}"/>
    <cellStyle name="Normal 4 8 2 2 4 2 4" xfId="39196" xr:uid="{00000000-0005-0000-0000-000069880000}"/>
    <cellStyle name="Normal 4 8 2 2 4 3" xfId="10694" xr:uid="{00000000-0005-0000-0000-00006A880000}"/>
    <cellStyle name="Normal 4 8 2 2 4 3 2" xfId="30646" xr:uid="{00000000-0005-0000-0000-00006B880000}"/>
    <cellStyle name="Normal 4 8 2 2 4 3 2 2" xfId="50596" xr:uid="{00000000-0005-0000-0000-00006C880000}"/>
    <cellStyle name="Normal 4 8 2 2 4 3 3" xfId="22096" xr:uid="{00000000-0005-0000-0000-00006D880000}"/>
    <cellStyle name="Normal 4 8 2 2 4 3 4" xfId="42046" xr:uid="{00000000-0005-0000-0000-00006E880000}"/>
    <cellStyle name="Normal 4 8 2 2 4 4" xfId="16394" xr:uid="{00000000-0005-0000-0000-00006F880000}"/>
    <cellStyle name="Normal 4 8 2 2 4 4 2" xfId="36346" xr:uid="{00000000-0005-0000-0000-000070880000}"/>
    <cellStyle name="Normal 4 8 2 2 4 5" xfId="24946" xr:uid="{00000000-0005-0000-0000-000071880000}"/>
    <cellStyle name="Normal 4 8 2 2 4 5 2" xfId="44896" xr:uid="{00000000-0005-0000-0000-000072880000}"/>
    <cellStyle name="Normal 4 8 2 2 4 6" xfId="13544" xr:uid="{00000000-0005-0000-0000-000073880000}"/>
    <cellStyle name="Normal 4 8 2 2 4 7" xfId="33496" xr:uid="{00000000-0005-0000-0000-000074880000}"/>
    <cellStyle name="Normal 4 8 2 2 5" xfId="7837" xr:uid="{00000000-0005-0000-0000-000075880000}"/>
    <cellStyle name="Normal 4 8 2 2 5 2" xfId="27791" xr:uid="{00000000-0005-0000-0000-000076880000}"/>
    <cellStyle name="Normal 4 8 2 2 5 2 2" xfId="47741" xr:uid="{00000000-0005-0000-0000-000077880000}"/>
    <cellStyle name="Normal 4 8 2 2 5 3" xfId="19241" xr:uid="{00000000-0005-0000-0000-000078880000}"/>
    <cellStyle name="Normal 4 8 2 2 5 4" xfId="39191" xr:uid="{00000000-0005-0000-0000-000079880000}"/>
    <cellStyle name="Normal 4 8 2 2 6" xfId="10689" xr:uid="{00000000-0005-0000-0000-00007A880000}"/>
    <cellStyle name="Normal 4 8 2 2 6 2" xfId="30641" xr:uid="{00000000-0005-0000-0000-00007B880000}"/>
    <cellStyle name="Normal 4 8 2 2 6 2 2" xfId="50591" xr:uid="{00000000-0005-0000-0000-00007C880000}"/>
    <cellStyle name="Normal 4 8 2 2 6 3" xfId="22091" xr:uid="{00000000-0005-0000-0000-00007D880000}"/>
    <cellStyle name="Normal 4 8 2 2 6 4" xfId="42041" xr:uid="{00000000-0005-0000-0000-00007E880000}"/>
    <cellStyle name="Normal 4 8 2 2 7" xfId="16389" xr:uid="{00000000-0005-0000-0000-00007F880000}"/>
    <cellStyle name="Normal 4 8 2 2 7 2" xfId="36341" xr:uid="{00000000-0005-0000-0000-000080880000}"/>
    <cellStyle name="Normal 4 8 2 2 8" xfId="24941" xr:uid="{00000000-0005-0000-0000-000081880000}"/>
    <cellStyle name="Normal 4 8 2 2 8 2" xfId="44891" xr:uid="{00000000-0005-0000-0000-000082880000}"/>
    <cellStyle name="Normal 4 8 2 2 9" xfId="13539" xr:uid="{00000000-0005-0000-0000-000083880000}"/>
    <cellStyle name="Normal 4 8 2 3" xfId="3637" xr:uid="{00000000-0005-0000-0000-000084880000}"/>
    <cellStyle name="Normal 4 8 2 3 2" xfId="3638" xr:uid="{00000000-0005-0000-0000-000085880000}"/>
    <cellStyle name="Normal 4 8 2 3 2 2" xfId="7844" xr:uid="{00000000-0005-0000-0000-000086880000}"/>
    <cellStyle name="Normal 4 8 2 3 2 2 2" xfId="27798" xr:uid="{00000000-0005-0000-0000-000087880000}"/>
    <cellStyle name="Normal 4 8 2 3 2 2 2 2" xfId="47748" xr:uid="{00000000-0005-0000-0000-000088880000}"/>
    <cellStyle name="Normal 4 8 2 3 2 2 3" xfId="19248" xr:uid="{00000000-0005-0000-0000-000089880000}"/>
    <cellStyle name="Normal 4 8 2 3 2 2 4" xfId="39198" xr:uid="{00000000-0005-0000-0000-00008A880000}"/>
    <cellStyle name="Normal 4 8 2 3 2 3" xfId="10696" xr:uid="{00000000-0005-0000-0000-00008B880000}"/>
    <cellStyle name="Normal 4 8 2 3 2 3 2" xfId="30648" xr:uid="{00000000-0005-0000-0000-00008C880000}"/>
    <cellStyle name="Normal 4 8 2 3 2 3 2 2" xfId="50598" xr:uid="{00000000-0005-0000-0000-00008D880000}"/>
    <cellStyle name="Normal 4 8 2 3 2 3 3" xfId="22098" xr:uid="{00000000-0005-0000-0000-00008E880000}"/>
    <cellStyle name="Normal 4 8 2 3 2 3 4" xfId="42048" xr:uid="{00000000-0005-0000-0000-00008F880000}"/>
    <cellStyle name="Normal 4 8 2 3 2 4" xfId="16396" xr:uid="{00000000-0005-0000-0000-000090880000}"/>
    <cellStyle name="Normal 4 8 2 3 2 4 2" xfId="36348" xr:uid="{00000000-0005-0000-0000-000091880000}"/>
    <cellStyle name="Normal 4 8 2 3 2 5" xfId="24948" xr:uid="{00000000-0005-0000-0000-000092880000}"/>
    <cellStyle name="Normal 4 8 2 3 2 5 2" xfId="44898" xr:uid="{00000000-0005-0000-0000-000093880000}"/>
    <cellStyle name="Normal 4 8 2 3 2 6" xfId="13546" xr:uid="{00000000-0005-0000-0000-000094880000}"/>
    <cellStyle name="Normal 4 8 2 3 2 7" xfId="33498" xr:uid="{00000000-0005-0000-0000-000095880000}"/>
    <cellStyle name="Normal 4 8 2 3 3" xfId="7843" xr:uid="{00000000-0005-0000-0000-000096880000}"/>
    <cellStyle name="Normal 4 8 2 3 3 2" xfId="27797" xr:uid="{00000000-0005-0000-0000-000097880000}"/>
    <cellStyle name="Normal 4 8 2 3 3 2 2" xfId="47747" xr:uid="{00000000-0005-0000-0000-000098880000}"/>
    <cellStyle name="Normal 4 8 2 3 3 3" xfId="19247" xr:uid="{00000000-0005-0000-0000-000099880000}"/>
    <cellStyle name="Normal 4 8 2 3 3 4" xfId="39197" xr:uid="{00000000-0005-0000-0000-00009A880000}"/>
    <cellStyle name="Normal 4 8 2 3 4" xfId="10695" xr:uid="{00000000-0005-0000-0000-00009B880000}"/>
    <cellStyle name="Normal 4 8 2 3 4 2" xfId="30647" xr:uid="{00000000-0005-0000-0000-00009C880000}"/>
    <cellStyle name="Normal 4 8 2 3 4 2 2" xfId="50597" xr:uid="{00000000-0005-0000-0000-00009D880000}"/>
    <cellStyle name="Normal 4 8 2 3 4 3" xfId="22097" xr:uid="{00000000-0005-0000-0000-00009E880000}"/>
    <cellStyle name="Normal 4 8 2 3 4 4" xfId="42047" xr:uid="{00000000-0005-0000-0000-00009F880000}"/>
    <cellStyle name="Normal 4 8 2 3 5" xfId="16395" xr:uid="{00000000-0005-0000-0000-0000A0880000}"/>
    <cellStyle name="Normal 4 8 2 3 5 2" xfId="36347" xr:uid="{00000000-0005-0000-0000-0000A1880000}"/>
    <cellStyle name="Normal 4 8 2 3 6" xfId="24947" xr:uid="{00000000-0005-0000-0000-0000A2880000}"/>
    <cellStyle name="Normal 4 8 2 3 6 2" xfId="44897" xr:uid="{00000000-0005-0000-0000-0000A3880000}"/>
    <cellStyle name="Normal 4 8 2 3 7" xfId="13545" xr:uid="{00000000-0005-0000-0000-0000A4880000}"/>
    <cellStyle name="Normal 4 8 2 3 8" xfId="33497" xr:uid="{00000000-0005-0000-0000-0000A5880000}"/>
    <cellStyle name="Normal 4 8 2 4" xfId="3639" xr:uid="{00000000-0005-0000-0000-0000A6880000}"/>
    <cellStyle name="Normal 4 8 2 4 2" xfId="3640" xr:uid="{00000000-0005-0000-0000-0000A7880000}"/>
    <cellStyle name="Normal 4 8 2 4 2 2" xfId="7846" xr:uid="{00000000-0005-0000-0000-0000A8880000}"/>
    <cellStyle name="Normal 4 8 2 4 2 2 2" xfId="27800" xr:uid="{00000000-0005-0000-0000-0000A9880000}"/>
    <cellStyle name="Normal 4 8 2 4 2 2 2 2" xfId="47750" xr:uid="{00000000-0005-0000-0000-0000AA880000}"/>
    <cellStyle name="Normal 4 8 2 4 2 2 3" xfId="19250" xr:uid="{00000000-0005-0000-0000-0000AB880000}"/>
    <cellStyle name="Normal 4 8 2 4 2 2 4" xfId="39200" xr:uid="{00000000-0005-0000-0000-0000AC880000}"/>
    <cellStyle name="Normal 4 8 2 4 2 3" xfId="10698" xr:uid="{00000000-0005-0000-0000-0000AD880000}"/>
    <cellStyle name="Normal 4 8 2 4 2 3 2" xfId="30650" xr:uid="{00000000-0005-0000-0000-0000AE880000}"/>
    <cellStyle name="Normal 4 8 2 4 2 3 2 2" xfId="50600" xr:uid="{00000000-0005-0000-0000-0000AF880000}"/>
    <cellStyle name="Normal 4 8 2 4 2 3 3" xfId="22100" xr:uid="{00000000-0005-0000-0000-0000B0880000}"/>
    <cellStyle name="Normal 4 8 2 4 2 3 4" xfId="42050" xr:uid="{00000000-0005-0000-0000-0000B1880000}"/>
    <cellStyle name="Normal 4 8 2 4 2 4" xfId="16398" xr:uid="{00000000-0005-0000-0000-0000B2880000}"/>
    <cellStyle name="Normal 4 8 2 4 2 4 2" xfId="36350" xr:uid="{00000000-0005-0000-0000-0000B3880000}"/>
    <cellStyle name="Normal 4 8 2 4 2 5" xfId="24950" xr:uid="{00000000-0005-0000-0000-0000B4880000}"/>
    <cellStyle name="Normal 4 8 2 4 2 5 2" xfId="44900" xr:uid="{00000000-0005-0000-0000-0000B5880000}"/>
    <cellStyle name="Normal 4 8 2 4 2 6" xfId="13548" xr:uid="{00000000-0005-0000-0000-0000B6880000}"/>
    <cellStyle name="Normal 4 8 2 4 2 7" xfId="33500" xr:uid="{00000000-0005-0000-0000-0000B7880000}"/>
    <cellStyle name="Normal 4 8 2 4 3" xfId="7845" xr:uid="{00000000-0005-0000-0000-0000B8880000}"/>
    <cellStyle name="Normal 4 8 2 4 3 2" xfId="27799" xr:uid="{00000000-0005-0000-0000-0000B9880000}"/>
    <cellStyle name="Normal 4 8 2 4 3 2 2" xfId="47749" xr:uid="{00000000-0005-0000-0000-0000BA880000}"/>
    <cellStyle name="Normal 4 8 2 4 3 3" xfId="19249" xr:uid="{00000000-0005-0000-0000-0000BB880000}"/>
    <cellStyle name="Normal 4 8 2 4 3 4" xfId="39199" xr:uid="{00000000-0005-0000-0000-0000BC880000}"/>
    <cellStyle name="Normal 4 8 2 4 4" xfId="10697" xr:uid="{00000000-0005-0000-0000-0000BD880000}"/>
    <cellStyle name="Normal 4 8 2 4 4 2" xfId="30649" xr:uid="{00000000-0005-0000-0000-0000BE880000}"/>
    <cellStyle name="Normal 4 8 2 4 4 2 2" xfId="50599" xr:uid="{00000000-0005-0000-0000-0000BF880000}"/>
    <cellStyle name="Normal 4 8 2 4 4 3" xfId="22099" xr:uid="{00000000-0005-0000-0000-0000C0880000}"/>
    <cellStyle name="Normal 4 8 2 4 4 4" xfId="42049" xr:uid="{00000000-0005-0000-0000-0000C1880000}"/>
    <cellStyle name="Normal 4 8 2 4 5" xfId="16397" xr:uid="{00000000-0005-0000-0000-0000C2880000}"/>
    <cellStyle name="Normal 4 8 2 4 5 2" xfId="36349" xr:uid="{00000000-0005-0000-0000-0000C3880000}"/>
    <cellStyle name="Normal 4 8 2 4 6" xfId="24949" xr:uid="{00000000-0005-0000-0000-0000C4880000}"/>
    <cellStyle name="Normal 4 8 2 4 6 2" xfId="44899" xr:uid="{00000000-0005-0000-0000-0000C5880000}"/>
    <cellStyle name="Normal 4 8 2 4 7" xfId="13547" xr:uid="{00000000-0005-0000-0000-0000C6880000}"/>
    <cellStyle name="Normal 4 8 2 4 8" xfId="33499" xr:uid="{00000000-0005-0000-0000-0000C7880000}"/>
    <cellStyle name="Normal 4 8 2 5" xfId="3641" xr:uid="{00000000-0005-0000-0000-0000C8880000}"/>
    <cellStyle name="Normal 4 8 2 5 2" xfId="7847" xr:uid="{00000000-0005-0000-0000-0000C9880000}"/>
    <cellStyle name="Normal 4 8 2 5 2 2" xfId="27801" xr:uid="{00000000-0005-0000-0000-0000CA880000}"/>
    <cellStyle name="Normal 4 8 2 5 2 2 2" xfId="47751" xr:uid="{00000000-0005-0000-0000-0000CB880000}"/>
    <cellStyle name="Normal 4 8 2 5 2 3" xfId="19251" xr:uid="{00000000-0005-0000-0000-0000CC880000}"/>
    <cellStyle name="Normal 4 8 2 5 2 4" xfId="39201" xr:uid="{00000000-0005-0000-0000-0000CD880000}"/>
    <cellStyle name="Normal 4 8 2 5 3" xfId="10699" xr:uid="{00000000-0005-0000-0000-0000CE880000}"/>
    <cellStyle name="Normal 4 8 2 5 3 2" xfId="30651" xr:uid="{00000000-0005-0000-0000-0000CF880000}"/>
    <cellStyle name="Normal 4 8 2 5 3 2 2" xfId="50601" xr:uid="{00000000-0005-0000-0000-0000D0880000}"/>
    <cellStyle name="Normal 4 8 2 5 3 3" xfId="22101" xr:uid="{00000000-0005-0000-0000-0000D1880000}"/>
    <cellStyle name="Normal 4 8 2 5 3 4" xfId="42051" xr:uid="{00000000-0005-0000-0000-0000D2880000}"/>
    <cellStyle name="Normal 4 8 2 5 4" xfId="16399" xr:uid="{00000000-0005-0000-0000-0000D3880000}"/>
    <cellStyle name="Normal 4 8 2 5 4 2" xfId="36351" xr:uid="{00000000-0005-0000-0000-0000D4880000}"/>
    <cellStyle name="Normal 4 8 2 5 5" xfId="24951" xr:uid="{00000000-0005-0000-0000-0000D5880000}"/>
    <cellStyle name="Normal 4 8 2 5 5 2" xfId="44901" xr:uid="{00000000-0005-0000-0000-0000D6880000}"/>
    <cellStyle name="Normal 4 8 2 5 6" xfId="13549" xr:uid="{00000000-0005-0000-0000-0000D7880000}"/>
    <cellStyle name="Normal 4 8 2 5 7" xfId="33501" xr:uid="{00000000-0005-0000-0000-0000D8880000}"/>
    <cellStyle name="Normal 4 8 2 6" xfId="7836" xr:uid="{00000000-0005-0000-0000-0000D9880000}"/>
    <cellStyle name="Normal 4 8 2 6 2" xfId="27790" xr:uid="{00000000-0005-0000-0000-0000DA880000}"/>
    <cellStyle name="Normal 4 8 2 6 2 2" xfId="47740" xr:uid="{00000000-0005-0000-0000-0000DB880000}"/>
    <cellStyle name="Normal 4 8 2 6 3" xfId="19240" xr:uid="{00000000-0005-0000-0000-0000DC880000}"/>
    <cellStyle name="Normal 4 8 2 6 4" xfId="39190" xr:uid="{00000000-0005-0000-0000-0000DD880000}"/>
    <cellStyle name="Normal 4 8 2 7" xfId="10688" xr:uid="{00000000-0005-0000-0000-0000DE880000}"/>
    <cellStyle name="Normal 4 8 2 7 2" xfId="30640" xr:uid="{00000000-0005-0000-0000-0000DF880000}"/>
    <cellStyle name="Normal 4 8 2 7 2 2" xfId="50590" xr:uid="{00000000-0005-0000-0000-0000E0880000}"/>
    <cellStyle name="Normal 4 8 2 7 3" xfId="22090" xr:uid="{00000000-0005-0000-0000-0000E1880000}"/>
    <cellStyle name="Normal 4 8 2 7 4" xfId="42040" xr:uid="{00000000-0005-0000-0000-0000E2880000}"/>
    <cellStyle name="Normal 4 8 2 8" xfId="16388" xr:uid="{00000000-0005-0000-0000-0000E3880000}"/>
    <cellStyle name="Normal 4 8 2 8 2" xfId="36340" xr:uid="{00000000-0005-0000-0000-0000E4880000}"/>
    <cellStyle name="Normal 4 8 2 9" xfId="24940" xr:uid="{00000000-0005-0000-0000-0000E5880000}"/>
    <cellStyle name="Normal 4 8 2 9 2" xfId="44890" xr:uid="{00000000-0005-0000-0000-0000E6880000}"/>
    <cellStyle name="Normal 4 8 3" xfId="3642" xr:uid="{00000000-0005-0000-0000-0000E7880000}"/>
    <cellStyle name="Normal 4 8 3 10" xfId="13550" xr:uid="{00000000-0005-0000-0000-0000E8880000}"/>
    <cellStyle name="Normal 4 8 3 11" xfId="33502" xr:uid="{00000000-0005-0000-0000-0000E9880000}"/>
    <cellStyle name="Normal 4 8 3 2" xfId="3643" xr:uid="{00000000-0005-0000-0000-0000EA880000}"/>
    <cellStyle name="Normal 4 8 3 2 10" xfId="33503" xr:uid="{00000000-0005-0000-0000-0000EB880000}"/>
    <cellStyle name="Normal 4 8 3 2 2" xfId="3644" xr:uid="{00000000-0005-0000-0000-0000EC880000}"/>
    <cellStyle name="Normal 4 8 3 2 2 2" xfId="3645" xr:uid="{00000000-0005-0000-0000-0000ED880000}"/>
    <cellStyle name="Normal 4 8 3 2 2 2 2" xfId="7851" xr:uid="{00000000-0005-0000-0000-0000EE880000}"/>
    <cellStyle name="Normal 4 8 3 2 2 2 2 2" xfId="27805" xr:uid="{00000000-0005-0000-0000-0000EF880000}"/>
    <cellStyle name="Normal 4 8 3 2 2 2 2 2 2" xfId="47755" xr:uid="{00000000-0005-0000-0000-0000F0880000}"/>
    <cellStyle name="Normal 4 8 3 2 2 2 2 3" xfId="19255" xr:uid="{00000000-0005-0000-0000-0000F1880000}"/>
    <cellStyle name="Normal 4 8 3 2 2 2 2 4" xfId="39205" xr:uid="{00000000-0005-0000-0000-0000F2880000}"/>
    <cellStyle name="Normal 4 8 3 2 2 2 3" xfId="10703" xr:uid="{00000000-0005-0000-0000-0000F3880000}"/>
    <cellStyle name="Normal 4 8 3 2 2 2 3 2" xfId="30655" xr:uid="{00000000-0005-0000-0000-0000F4880000}"/>
    <cellStyle name="Normal 4 8 3 2 2 2 3 2 2" xfId="50605" xr:uid="{00000000-0005-0000-0000-0000F5880000}"/>
    <cellStyle name="Normal 4 8 3 2 2 2 3 3" xfId="22105" xr:uid="{00000000-0005-0000-0000-0000F6880000}"/>
    <cellStyle name="Normal 4 8 3 2 2 2 3 4" xfId="42055" xr:uid="{00000000-0005-0000-0000-0000F7880000}"/>
    <cellStyle name="Normal 4 8 3 2 2 2 4" xfId="16403" xr:uid="{00000000-0005-0000-0000-0000F8880000}"/>
    <cellStyle name="Normal 4 8 3 2 2 2 4 2" xfId="36355" xr:uid="{00000000-0005-0000-0000-0000F9880000}"/>
    <cellStyle name="Normal 4 8 3 2 2 2 5" xfId="24955" xr:uid="{00000000-0005-0000-0000-0000FA880000}"/>
    <cellStyle name="Normal 4 8 3 2 2 2 5 2" xfId="44905" xr:uid="{00000000-0005-0000-0000-0000FB880000}"/>
    <cellStyle name="Normal 4 8 3 2 2 2 6" xfId="13553" xr:uid="{00000000-0005-0000-0000-0000FC880000}"/>
    <cellStyle name="Normal 4 8 3 2 2 2 7" xfId="33505" xr:uid="{00000000-0005-0000-0000-0000FD880000}"/>
    <cellStyle name="Normal 4 8 3 2 2 3" xfId="7850" xr:uid="{00000000-0005-0000-0000-0000FE880000}"/>
    <cellStyle name="Normal 4 8 3 2 2 3 2" xfId="27804" xr:uid="{00000000-0005-0000-0000-0000FF880000}"/>
    <cellStyle name="Normal 4 8 3 2 2 3 2 2" xfId="47754" xr:uid="{00000000-0005-0000-0000-000000890000}"/>
    <cellStyle name="Normal 4 8 3 2 2 3 3" xfId="19254" xr:uid="{00000000-0005-0000-0000-000001890000}"/>
    <cellStyle name="Normal 4 8 3 2 2 3 4" xfId="39204" xr:uid="{00000000-0005-0000-0000-000002890000}"/>
    <cellStyle name="Normal 4 8 3 2 2 4" xfId="10702" xr:uid="{00000000-0005-0000-0000-000003890000}"/>
    <cellStyle name="Normal 4 8 3 2 2 4 2" xfId="30654" xr:uid="{00000000-0005-0000-0000-000004890000}"/>
    <cellStyle name="Normal 4 8 3 2 2 4 2 2" xfId="50604" xr:uid="{00000000-0005-0000-0000-000005890000}"/>
    <cellStyle name="Normal 4 8 3 2 2 4 3" xfId="22104" xr:uid="{00000000-0005-0000-0000-000006890000}"/>
    <cellStyle name="Normal 4 8 3 2 2 4 4" xfId="42054" xr:uid="{00000000-0005-0000-0000-000007890000}"/>
    <cellStyle name="Normal 4 8 3 2 2 5" xfId="16402" xr:uid="{00000000-0005-0000-0000-000008890000}"/>
    <cellStyle name="Normal 4 8 3 2 2 5 2" xfId="36354" xr:uid="{00000000-0005-0000-0000-000009890000}"/>
    <cellStyle name="Normal 4 8 3 2 2 6" xfId="24954" xr:uid="{00000000-0005-0000-0000-00000A890000}"/>
    <cellStyle name="Normal 4 8 3 2 2 6 2" xfId="44904" xr:uid="{00000000-0005-0000-0000-00000B890000}"/>
    <cellStyle name="Normal 4 8 3 2 2 7" xfId="13552" xr:uid="{00000000-0005-0000-0000-00000C890000}"/>
    <cellStyle name="Normal 4 8 3 2 2 8" xfId="33504" xr:uid="{00000000-0005-0000-0000-00000D890000}"/>
    <cellStyle name="Normal 4 8 3 2 3" xfId="3646" xr:uid="{00000000-0005-0000-0000-00000E890000}"/>
    <cellStyle name="Normal 4 8 3 2 3 2" xfId="3647" xr:uid="{00000000-0005-0000-0000-00000F890000}"/>
    <cellStyle name="Normal 4 8 3 2 3 2 2" xfId="7853" xr:uid="{00000000-0005-0000-0000-000010890000}"/>
    <cellStyle name="Normal 4 8 3 2 3 2 2 2" xfId="27807" xr:uid="{00000000-0005-0000-0000-000011890000}"/>
    <cellStyle name="Normal 4 8 3 2 3 2 2 2 2" xfId="47757" xr:uid="{00000000-0005-0000-0000-000012890000}"/>
    <cellStyle name="Normal 4 8 3 2 3 2 2 3" xfId="19257" xr:uid="{00000000-0005-0000-0000-000013890000}"/>
    <cellStyle name="Normal 4 8 3 2 3 2 2 4" xfId="39207" xr:uid="{00000000-0005-0000-0000-000014890000}"/>
    <cellStyle name="Normal 4 8 3 2 3 2 3" xfId="10705" xr:uid="{00000000-0005-0000-0000-000015890000}"/>
    <cellStyle name="Normal 4 8 3 2 3 2 3 2" xfId="30657" xr:uid="{00000000-0005-0000-0000-000016890000}"/>
    <cellStyle name="Normal 4 8 3 2 3 2 3 2 2" xfId="50607" xr:uid="{00000000-0005-0000-0000-000017890000}"/>
    <cellStyle name="Normal 4 8 3 2 3 2 3 3" xfId="22107" xr:uid="{00000000-0005-0000-0000-000018890000}"/>
    <cellStyle name="Normal 4 8 3 2 3 2 3 4" xfId="42057" xr:uid="{00000000-0005-0000-0000-000019890000}"/>
    <cellStyle name="Normal 4 8 3 2 3 2 4" xfId="16405" xr:uid="{00000000-0005-0000-0000-00001A890000}"/>
    <cellStyle name="Normal 4 8 3 2 3 2 4 2" xfId="36357" xr:uid="{00000000-0005-0000-0000-00001B890000}"/>
    <cellStyle name="Normal 4 8 3 2 3 2 5" xfId="24957" xr:uid="{00000000-0005-0000-0000-00001C890000}"/>
    <cellStyle name="Normal 4 8 3 2 3 2 5 2" xfId="44907" xr:uid="{00000000-0005-0000-0000-00001D890000}"/>
    <cellStyle name="Normal 4 8 3 2 3 2 6" xfId="13555" xr:uid="{00000000-0005-0000-0000-00001E890000}"/>
    <cellStyle name="Normal 4 8 3 2 3 2 7" xfId="33507" xr:uid="{00000000-0005-0000-0000-00001F890000}"/>
    <cellStyle name="Normal 4 8 3 2 3 3" xfId="7852" xr:uid="{00000000-0005-0000-0000-000020890000}"/>
    <cellStyle name="Normal 4 8 3 2 3 3 2" xfId="27806" xr:uid="{00000000-0005-0000-0000-000021890000}"/>
    <cellStyle name="Normal 4 8 3 2 3 3 2 2" xfId="47756" xr:uid="{00000000-0005-0000-0000-000022890000}"/>
    <cellStyle name="Normal 4 8 3 2 3 3 3" xfId="19256" xr:uid="{00000000-0005-0000-0000-000023890000}"/>
    <cellStyle name="Normal 4 8 3 2 3 3 4" xfId="39206" xr:uid="{00000000-0005-0000-0000-000024890000}"/>
    <cellStyle name="Normal 4 8 3 2 3 4" xfId="10704" xr:uid="{00000000-0005-0000-0000-000025890000}"/>
    <cellStyle name="Normal 4 8 3 2 3 4 2" xfId="30656" xr:uid="{00000000-0005-0000-0000-000026890000}"/>
    <cellStyle name="Normal 4 8 3 2 3 4 2 2" xfId="50606" xr:uid="{00000000-0005-0000-0000-000027890000}"/>
    <cellStyle name="Normal 4 8 3 2 3 4 3" xfId="22106" xr:uid="{00000000-0005-0000-0000-000028890000}"/>
    <cellStyle name="Normal 4 8 3 2 3 4 4" xfId="42056" xr:uid="{00000000-0005-0000-0000-000029890000}"/>
    <cellStyle name="Normal 4 8 3 2 3 5" xfId="16404" xr:uid="{00000000-0005-0000-0000-00002A890000}"/>
    <cellStyle name="Normal 4 8 3 2 3 5 2" xfId="36356" xr:uid="{00000000-0005-0000-0000-00002B890000}"/>
    <cellStyle name="Normal 4 8 3 2 3 6" xfId="24956" xr:uid="{00000000-0005-0000-0000-00002C890000}"/>
    <cellStyle name="Normal 4 8 3 2 3 6 2" xfId="44906" xr:uid="{00000000-0005-0000-0000-00002D890000}"/>
    <cellStyle name="Normal 4 8 3 2 3 7" xfId="13554" xr:uid="{00000000-0005-0000-0000-00002E890000}"/>
    <cellStyle name="Normal 4 8 3 2 3 8" xfId="33506" xr:uid="{00000000-0005-0000-0000-00002F890000}"/>
    <cellStyle name="Normal 4 8 3 2 4" xfId="3648" xr:uid="{00000000-0005-0000-0000-000030890000}"/>
    <cellStyle name="Normal 4 8 3 2 4 2" xfId="7854" xr:uid="{00000000-0005-0000-0000-000031890000}"/>
    <cellStyle name="Normal 4 8 3 2 4 2 2" xfId="27808" xr:uid="{00000000-0005-0000-0000-000032890000}"/>
    <cellStyle name="Normal 4 8 3 2 4 2 2 2" xfId="47758" xr:uid="{00000000-0005-0000-0000-000033890000}"/>
    <cellStyle name="Normal 4 8 3 2 4 2 3" xfId="19258" xr:uid="{00000000-0005-0000-0000-000034890000}"/>
    <cellStyle name="Normal 4 8 3 2 4 2 4" xfId="39208" xr:uid="{00000000-0005-0000-0000-000035890000}"/>
    <cellStyle name="Normal 4 8 3 2 4 3" xfId="10706" xr:uid="{00000000-0005-0000-0000-000036890000}"/>
    <cellStyle name="Normal 4 8 3 2 4 3 2" xfId="30658" xr:uid="{00000000-0005-0000-0000-000037890000}"/>
    <cellStyle name="Normal 4 8 3 2 4 3 2 2" xfId="50608" xr:uid="{00000000-0005-0000-0000-000038890000}"/>
    <cellStyle name="Normal 4 8 3 2 4 3 3" xfId="22108" xr:uid="{00000000-0005-0000-0000-000039890000}"/>
    <cellStyle name="Normal 4 8 3 2 4 3 4" xfId="42058" xr:uid="{00000000-0005-0000-0000-00003A890000}"/>
    <cellStyle name="Normal 4 8 3 2 4 4" xfId="16406" xr:uid="{00000000-0005-0000-0000-00003B890000}"/>
    <cellStyle name="Normal 4 8 3 2 4 4 2" xfId="36358" xr:uid="{00000000-0005-0000-0000-00003C890000}"/>
    <cellStyle name="Normal 4 8 3 2 4 5" xfId="24958" xr:uid="{00000000-0005-0000-0000-00003D890000}"/>
    <cellStyle name="Normal 4 8 3 2 4 5 2" xfId="44908" xr:uid="{00000000-0005-0000-0000-00003E890000}"/>
    <cellStyle name="Normal 4 8 3 2 4 6" xfId="13556" xr:uid="{00000000-0005-0000-0000-00003F890000}"/>
    <cellStyle name="Normal 4 8 3 2 4 7" xfId="33508" xr:uid="{00000000-0005-0000-0000-000040890000}"/>
    <cellStyle name="Normal 4 8 3 2 5" xfId="7849" xr:uid="{00000000-0005-0000-0000-000041890000}"/>
    <cellStyle name="Normal 4 8 3 2 5 2" xfId="27803" xr:uid="{00000000-0005-0000-0000-000042890000}"/>
    <cellStyle name="Normal 4 8 3 2 5 2 2" xfId="47753" xr:uid="{00000000-0005-0000-0000-000043890000}"/>
    <cellStyle name="Normal 4 8 3 2 5 3" xfId="19253" xr:uid="{00000000-0005-0000-0000-000044890000}"/>
    <cellStyle name="Normal 4 8 3 2 5 4" xfId="39203" xr:uid="{00000000-0005-0000-0000-000045890000}"/>
    <cellStyle name="Normal 4 8 3 2 6" xfId="10701" xr:uid="{00000000-0005-0000-0000-000046890000}"/>
    <cellStyle name="Normal 4 8 3 2 6 2" xfId="30653" xr:uid="{00000000-0005-0000-0000-000047890000}"/>
    <cellStyle name="Normal 4 8 3 2 6 2 2" xfId="50603" xr:uid="{00000000-0005-0000-0000-000048890000}"/>
    <cellStyle name="Normal 4 8 3 2 6 3" xfId="22103" xr:uid="{00000000-0005-0000-0000-000049890000}"/>
    <cellStyle name="Normal 4 8 3 2 6 4" xfId="42053" xr:uid="{00000000-0005-0000-0000-00004A890000}"/>
    <cellStyle name="Normal 4 8 3 2 7" xfId="16401" xr:uid="{00000000-0005-0000-0000-00004B890000}"/>
    <cellStyle name="Normal 4 8 3 2 7 2" xfId="36353" xr:uid="{00000000-0005-0000-0000-00004C890000}"/>
    <cellStyle name="Normal 4 8 3 2 8" xfId="24953" xr:uid="{00000000-0005-0000-0000-00004D890000}"/>
    <cellStyle name="Normal 4 8 3 2 8 2" xfId="44903" xr:uid="{00000000-0005-0000-0000-00004E890000}"/>
    <cellStyle name="Normal 4 8 3 2 9" xfId="13551" xr:uid="{00000000-0005-0000-0000-00004F890000}"/>
    <cellStyle name="Normal 4 8 3 3" xfId="3649" xr:uid="{00000000-0005-0000-0000-000050890000}"/>
    <cellStyle name="Normal 4 8 3 3 2" xfId="3650" xr:uid="{00000000-0005-0000-0000-000051890000}"/>
    <cellStyle name="Normal 4 8 3 3 2 2" xfId="7856" xr:uid="{00000000-0005-0000-0000-000052890000}"/>
    <cellStyle name="Normal 4 8 3 3 2 2 2" xfId="27810" xr:uid="{00000000-0005-0000-0000-000053890000}"/>
    <cellStyle name="Normal 4 8 3 3 2 2 2 2" xfId="47760" xr:uid="{00000000-0005-0000-0000-000054890000}"/>
    <cellStyle name="Normal 4 8 3 3 2 2 3" xfId="19260" xr:uid="{00000000-0005-0000-0000-000055890000}"/>
    <cellStyle name="Normal 4 8 3 3 2 2 4" xfId="39210" xr:uid="{00000000-0005-0000-0000-000056890000}"/>
    <cellStyle name="Normal 4 8 3 3 2 3" xfId="10708" xr:uid="{00000000-0005-0000-0000-000057890000}"/>
    <cellStyle name="Normal 4 8 3 3 2 3 2" xfId="30660" xr:uid="{00000000-0005-0000-0000-000058890000}"/>
    <cellStyle name="Normal 4 8 3 3 2 3 2 2" xfId="50610" xr:uid="{00000000-0005-0000-0000-000059890000}"/>
    <cellStyle name="Normal 4 8 3 3 2 3 3" xfId="22110" xr:uid="{00000000-0005-0000-0000-00005A890000}"/>
    <cellStyle name="Normal 4 8 3 3 2 3 4" xfId="42060" xr:uid="{00000000-0005-0000-0000-00005B890000}"/>
    <cellStyle name="Normal 4 8 3 3 2 4" xfId="16408" xr:uid="{00000000-0005-0000-0000-00005C890000}"/>
    <cellStyle name="Normal 4 8 3 3 2 4 2" xfId="36360" xr:uid="{00000000-0005-0000-0000-00005D890000}"/>
    <cellStyle name="Normal 4 8 3 3 2 5" xfId="24960" xr:uid="{00000000-0005-0000-0000-00005E890000}"/>
    <cellStyle name="Normal 4 8 3 3 2 5 2" xfId="44910" xr:uid="{00000000-0005-0000-0000-00005F890000}"/>
    <cellStyle name="Normal 4 8 3 3 2 6" xfId="13558" xr:uid="{00000000-0005-0000-0000-000060890000}"/>
    <cellStyle name="Normal 4 8 3 3 2 7" xfId="33510" xr:uid="{00000000-0005-0000-0000-000061890000}"/>
    <cellStyle name="Normal 4 8 3 3 3" xfId="7855" xr:uid="{00000000-0005-0000-0000-000062890000}"/>
    <cellStyle name="Normal 4 8 3 3 3 2" xfId="27809" xr:uid="{00000000-0005-0000-0000-000063890000}"/>
    <cellStyle name="Normal 4 8 3 3 3 2 2" xfId="47759" xr:uid="{00000000-0005-0000-0000-000064890000}"/>
    <cellStyle name="Normal 4 8 3 3 3 3" xfId="19259" xr:uid="{00000000-0005-0000-0000-000065890000}"/>
    <cellStyle name="Normal 4 8 3 3 3 4" xfId="39209" xr:uid="{00000000-0005-0000-0000-000066890000}"/>
    <cellStyle name="Normal 4 8 3 3 4" xfId="10707" xr:uid="{00000000-0005-0000-0000-000067890000}"/>
    <cellStyle name="Normal 4 8 3 3 4 2" xfId="30659" xr:uid="{00000000-0005-0000-0000-000068890000}"/>
    <cellStyle name="Normal 4 8 3 3 4 2 2" xfId="50609" xr:uid="{00000000-0005-0000-0000-000069890000}"/>
    <cellStyle name="Normal 4 8 3 3 4 3" xfId="22109" xr:uid="{00000000-0005-0000-0000-00006A890000}"/>
    <cellStyle name="Normal 4 8 3 3 4 4" xfId="42059" xr:uid="{00000000-0005-0000-0000-00006B890000}"/>
    <cellStyle name="Normal 4 8 3 3 5" xfId="16407" xr:uid="{00000000-0005-0000-0000-00006C890000}"/>
    <cellStyle name="Normal 4 8 3 3 5 2" xfId="36359" xr:uid="{00000000-0005-0000-0000-00006D890000}"/>
    <cellStyle name="Normal 4 8 3 3 6" xfId="24959" xr:uid="{00000000-0005-0000-0000-00006E890000}"/>
    <cellStyle name="Normal 4 8 3 3 6 2" xfId="44909" xr:uid="{00000000-0005-0000-0000-00006F890000}"/>
    <cellStyle name="Normal 4 8 3 3 7" xfId="13557" xr:uid="{00000000-0005-0000-0000-000070890000}"/>
    <cellStyle name="Normal 4 8 3 3 8" xfId="33509" xr:uid="{00000000-0005-0000-0000-000071890000}"/>
    <cellStyle name="Normal 4 8 3 4" xfId="3651" xr:uid="{00000000-0005-0000-0000-000072890000}"/>
    <cellStyle name="Normal 4 8 3 4 2" xfId="3652" xr:uid="{00000000-0005-0000-0000-000073890000}"/>
    <cellStyle name="Normal 4 8 3 4 2 2" xfId="7858" xr:uid="{00000000-0005-0000-0000-000074890000}"/>
    <cellStyle name="Normal 4 8 3 4 2 2 2" xfId="27812" xr:uid="{00000000-0005-0000-0000-000075890000}"/>
    <cellStyle name="Normal 4 8 3 4 2 2 2 2" xfId="47762" xr:uid="{00000000-0005-0000-0000-000076890000}"/>
    <cellStyle name="Normal 4 8 3 4 2 2 3" xfId="19262" xr:uid="{00000000-0005-0000-0000-000077890000}"/>
    <cellStyle name="Normal 4 8 3 4 2 2 4" xfId="39212" xr:uid="{00000000-0005-0000-0000-000078890000}"/>
    <cellStyle name="Normal 4 8 3 4 2 3" xfId="10710" xr:uid="{00000000-0005-0000-0000-000079890000}"/>
    <cellStyle name="Normal 4 8 3 4 2 3 2" xfId="30662" xr:uid="{00000000-0005-0000-0000-00007A890000}"/>
    <cellStyle name="Normal 4 8 3 4 2 3 2 2" xfId="50612" xr:uid="{00000000-0005-0000-0000-00007B890000}"/>
    <cellStyle name="Normal 4 8 3 4 2 3 3" xfId="22112" xr:uid="{00000000-0005-0000-0000-00007C890000}"/>
    <cellStyle name="Normal 4 8 3 4 2 3 4" xfId="42062" xr:uid="{00000000-0005-0000-0000-00007D890000}"/>
    <cellStyle name="Normal 4 8 3 4 2 4" xfId="16410" xr:uid="{00000000-0005-0000-0000-00007E890000}"/>
    <cellStyle name="Normal 4 8 3 4 2 4 2" xfId="36362" xr:uid="{00000000-0005-0000-0000-00007F890000}"/>
    <cellStyle name="Normal 4 8 3 4 2 5" xfId="24962" xr:uid="{00000000-0005-0000-0000-000080890000}"/>
    <cellStyle name="Normal 4 8 3 4 2 5 2" xfId="44912" xr:uid="{00000000-0005-0000-0000-000081890000}"/>
    <cellStyle name="Normal 4 8 3 4 2 6" xfId="13560" xr:uid="{00000000-0005-0000-0000-000082890000}"/>
    <cellStyle name="Normal 4 8 3 4 2 7" xfId="33512" xr:uid="{00000000-0005-0000-0000-000083890000}"/>
    <cellStyle name="Normal 4 8 3 4 3" xfId="7857" xr:uid="{00000000-0005-0000-0000-000084890000}"/>
    <cellStyle name="Normal 4 8 3 4 3 2" xfId="27811" xr:uid="{00000000-0005-0000-0000-000085890000}"/>
    <cellStyle name="Normal 4 8 3 4 3 2 2" xfId="47761" xr:uid="{00000000-0005-0000-0000-000086890000}"/>
    <cellStyle name="Normal 4 8 3 4 3 3" xfId="19261" xr:uid="{00000000-0005-0000-0000-000087890000}"/>
    <cellStyle name="Normal 4 8 3 4 3 4" xfId="39211" xr:uid="{00000000-0005-0000-0000-000088890000}"/>
    <cellStyle name="Normal 4 8 3 4 4" xfId="10709" xr:uid="{00000000-0005-0000-0000-000089890000}"/>
    <cellStyle name="Normal 4 8 3 4 4 2" xfId="30661" xr:uid="{00000000-0005-0000-0000-00008A890000}"/>
    <cellStyle name="Normal 4 8 3 4 4 2 2" xfId="50611" xr:uid="{00000000-0005-0000-0000-00008B890000}"/>
    <cellStyle name="Normal 4 8 3 4 4 3" xfId="22111" xr:uid="{00000000-0005-0000-0000-00008C890000}"/>
    <cellStyle name="Normal 4 8 3 4 4 4" xfId="42061" xr:uid="{00000000-0005-0000-0000-00008D890000}"/>
    <cellStyle name="Normal 4 8 3 4 5" xfId="16409" xr:uid="{00000000-0005-0000-0000-00008E890000}"/>
    <cellStyle name="Normal 4 8 3 4 5 2" xfId="36361" xr:uid="{00000000-0005-0000-0000-00008F890000}"/>
    <cellStyle name="Normal 4 8 3 4 6" xfId="24961" xr:uid="{00000000-0005-0000-0000-000090890000}"/>
    <cellStyle name="Normal 4 8 3 4 6 2" xfId="44911" xr:uid="{00000000-0005-0000-0000-000091890000}"/>
    <cellStyle name="Normal 4 8 3 4 7" xfId="13559" xr:uid="{00000000-0005-0000-0000-000092890000}"/>
    <cellStyle name="Normal 4 8 3 4 8" xfId="33511" xr:uid="{00000000-0005-0000-0000-000093890000}"/>
    <cellStyle name="Normal 4 8 3 5" xfId="3653" xr:uid="{00000000-0005-0000-0000-000094890000}"/>
    <cellStyle name="Normal 4 8 3 5 2" xfId="7859" xr:uid="{00000000-0005-0000-0000-000095890000}"/>
    <cellStyle name="Normal 4 8 3 5 2 2" xfId="27813" xr:uid="{00000000-0005-0000-0000-000096890000}"/>
    <cellStyle name="Normal 4 8 3 5 2 2 2" xfId="47763" xr:uid="{00000000-0005-0000-0000-000097890000}"/>
    <cellStyle name="Normal 4 8 3 5 2 3" xfId="19263" xr:uid="{00000000-0005-0000-0000-000098890000}"/>
    <cellStyle name="Normal 4 8 3 5 2 4" xfId="39213" xr:uid="{00000000-0005-0000-0000-000099890000}"/>
    <cellStyle name="Normal 4 8 3 5 3" xfId="10711" xr:uid="{00000000-0005-0000-0000-00009A890000}"/>
    <cellStyle name="Normal 4 8 3 5 3 2" xfId="30663" xr:uid="{00000000-0005-0000-0000-00009B890000}"/>
    <cellStyle name="Normal 4 8 3 5 3 2 2" xfId="50613" xr:uid="{00000000-0005-0000-0000-00009C890000}"/>
    <cellStyle name="Normal 4 8 3 5 3 3" xfId="22113" xr:uid="{00000000-0005-0000-0000-00009D890000}"/>
    <cellStyle name="Normal 4 8 3 5 3 4" xfId="42063" xr:uid="{00000000-0005-0000-0000-00009E890000}"/>
    <cellStyle name="Normal 4 8 3 5 4" xfId="16411" xr:uid="{00000000-0005-0000-0000-00009F890000}"/>
    <cellStyle name="Normal 4 8 3 5 4 2" xfId="36363" xr:uid="{00000000-0005-0000-0000-0000A0890000}"/>
    <cellStyle name="Normal 4 8 3 5 5" xfId="24963" xr:uid="{00000000-0005-0000-0000-0000A1890000}"/>
    <cellStyle name="Normal 4 8 3 5 5 2" xfId="44913" xr:uid="{00000000-0005-0000-0000-0000A2890000}"/>
    <cellStyle name="Normal 4 8 3 5 6" xfId="13561" xr:uid="{00000000-0005-0000-0000-0000A3890000}"/>
    <cellStyle name="Normal 4 8 3 5 7" xfId="33513" xr:uid="{00000000-0005-0000-0000-0000A4890000}"/>
    <cellStyle name="Normal 4 8 3 6" xfId="7848" xr:uid="{00000000-0005-0000-0000-0000A5890000}"/>
    <cellStyle name="Normal 4 8 3 6 2" xfId="27802" xr:uid="{00000000-0005-0000-0000-0000A6890000}"/>
    <cellStyle name="Normal 4 8 3 6 2 2" xfId="47752" xr:uid="{00000000-0005-0000-0000-0000A7890000}"/>
    <cellStyle name="Normal 4 8 3 6 3" xfId="19252" xr:uid="{00000000-0005-0000-0000-0000A8890000}"/>
    <cellStyle name="Normal 4 8 3 6 4" xfId="39202" xr:uid="{00000000-0005-0000-0000-0000A9890000}"/>
    <cellStyle name="Normal 4 8 3 7" xfId="10700" xr:uid="{00000000-0005-0000-0000-0000AA890000}"/>
    <cellStyle name="Normal 4 8 3 7 2" xfId="30652" xr:uid="{00000000-0005-0000-0000-0000AB890000}"/>
    <cellStyle name="Normal 4 8 3 7 2 2" xfId="50602" xr:uid="{00000000-0005-0000-0000-0000AC890000}"/>
    <cellStyle name="Normal 4 8 3 7 3" xfId="22102" xr:uid="{00000000-0005-0000-0000-0000AD890000}"/>
    <cellStyle name="Normal 4 8 3 7 4" xfId="42052" xr:uid="{00000000-0005-0000-0000-0000AE890000}"/>
    <cellStyle name="Normal 4 8 3 8" xfId="16400" xr:uid="{00000000-0005-0000-0000-0000AF890000}"/>
    <cellStyle name="Normal 4 8 3 8 2" xfId="36352" xr:uid="{00000000-0005-0000-0000-0000B0890000}"/>
    <cellStyle name="Normal 4 8 3 9" xfId="24952" xr:uid="{00000000-0005-0000-0000-0000B1890000}"/>
    <cellStyle name="Normal 4 8 3 9 2" xfId="44902" xr:uid="{00000000-0005-0000-0000-0000B2890000}"/>
    <cellStyle name="Normal 4 8 4" xfId="3654" xr:uid="{00000000-0005-0000-0000-0000B3890000}"/>
    <cellStyle name="Normal 4 8 4 10" xfId="13562" xr:uid="{00000000-0005-0000-0000-0000B4890000}"/>
    <cellStyle name="Normal 4 8 4 11" xfId="33514" xr:uid="{00000000-0005-0000-0000-0000B5890000}"/>
    <cellStyle name="Normal 4 8 4 2" xfId="3655" xr:uid="{00000000-0005-0000-0000-0000B6890000}"/>
    <cellStyle name="Normal 4 8 4 2 10" xfId="33515" xr:uid="{00000000-0005-0000-0000-0000B7890000}"/>
    <cellStyle name="Normal 4 8 4 2 2" xfId="3656" xr:uid="{00000000-0005-0000-0000-0000B8890000}"/>
    <cellStyle name="Normal 4 8 4 2 2 2" xfId="3657" xr:uid="{00000000-0005-0000-0000-0000B9890000}"/>
    <cellStyle name="Normal 4 8 4 2 2 2 2" xfId="7863" xr:uid="{00000000-0005-0000-0000-0000BA890000}"/>
    <cellStyle name="Normal 4 8 4 2 2 2 2 2" xfId="27817" xr:uid="{00000000-0005-0000-0000-0000BB890000}"/>
    <cellStyle name="Normal 4 8 4 2 2 2 2 2 2" xfId="47767" xr:uid="{00000000-0005-0000-0000-0000BC890000}"/>
    <cellStyle name="Normal 4 8 4 2 2 2 2 3" xfId="19267" xr:uid="{00000000-0005-0000-0000-0000BD890000}"/>
    <cellStyle name="Normal 4 8 4 2 2 2 2 4" xfId="39217" xr:uid="{00000000-0005-0000-0000-0000BE890000}"/>
    <cellStyle name="Normal 4 8 4 2 2 2 3" xfId="10715" xr:uid="{00000000-0005-0000-0000-0000BF890000}"/>
    <cellStyle name="Normal 4 8 4 2 2 2 3 2" xfId="30667" xr:uid="{00000000-0005-0000-0000-0000C0890000}"/>
    <cellStyle name="Normal 4 8 4 2 2 2 3 2 2" xfId="50617" xr:uid="{00000000-0005-0000-0000-0000C1890000}"/>
    <cellStyle name="Normal 4 8 4 2 2 2 3 3" xfId="22117" xr:uid="{00000000-0005-0000-0000-0000C2890000}"/>
    <cellStyle name="Normal 4 8 4 2 2 2 3 4" xfId="42067" xr:uid="{00000000-0005-0000-0000-0000C3890000}"/>
    <cellStyle name="Normal 4 8 4 2 2 2 4" xfId="16415" xr:uid="{00000000-0005-0000-0000-0000C4890000}"/>
    <cellStyle name="Normal 4 8 4 2 2 2 4 2" xfId="36367" xr:uid="{00000000-0005-0000-0000-0000C5890000}"/>
    <cellStyle name="Normal 4 8 4 2 2 2 5" xfId="24967" xr:uid="{00000000-0005-0000-0000-0000C6890000}"/>
    <cellStyle name="Normal 4 8 4 2 2 2 5 2" xfId="44917" xr:uid="{00000000-0005-0000-0000-0000C7890000}"/>
    <cellStyle name="Normal 4 8 4 2 2 2 6" xfId="13565" xr:uid="{00000000-0005-0000-0000-0000C8890000}"/>
    <cellStyle name="Normal 4 8 4 2 2 2 7" xfId="33517" xr:uid="{00000000-0005-0000-0000-0000C9890000}"/>
    <cellStyle name="Normal 4 8 4 2 2 3" xfId="7862" xr:uid="{00000000-0005-0000-0000-0000CA890000}"/>
    <cellStyle name="Normal 4 8 4 2 2 3 2" xfId="27816" xr:uid="{00000000-0005-0000-0000-0000CB890000}"/>
    <cellStyle name="Normal 4 8 4 2 2 3 2 2" xfId="47766" xr:uid="{00000000-0005-0000-0000-0000CC890000}"/>
    <cellStyle name="Normal 4 8 4 2 2 3 3" xfId="19266" xr:uid="{00000000-0005-0000-0000-0000CD890000}"/>
    <cellStyle name="Normal 4 8 4 2 2 3 4" xfId="39216" xr:uid="{00000000-0005-0000-0000-0000CE890000}"/>
    <cellStyle name="Normal 4 8 4 2 2 4" xfId="10714" xr:uid="{00000000-0005-0000-0000-0000CF890000}"/>
    <cellStyle name="Normal 4 8 4 2 2 4 2" xfId="30666" xr:uid="{00000000-0005-0000-0000-0000D0890000}"/>
    <cellStyle name="Normal 4 8 4 2 2 4 2 2" xfId="50616" xr:uid="{00000000-0005-0000-0000-0000D1890000}"/>
    <cellStyle name="Normal 4 8 4 2 2 4 3" xfId="22116" xr:uid="{00000000-0005-0000-0000-0000D2890000}"/>
    <cellStyle name="Normal 4 8 4 2 2 4 4" xfId="42066" xr:uid="{00000000-0005-0000-0000-0000D3890000}"/>
    <cellStyle name="Normal 4 8 4 2 2 5" xfId="16414" xr:uid="{00000000-0005-0000-0000-0000D4890000}"/>
    <cellStyle name="Normal 4 8 4 2 2 5 2" xfId="36366" xr:uid="{00000000-0005-0000-0000-0000D5890000}"/>
    <cellStyle name="Normal 4 8 4 2 2 6" xfId="24966" xr:uid="{00000000-0005-0000-0000-0000D6890000}"/>
    <cellStyle name="Normal 4 8 4 2 2 6 2" xfId="44916" xr:uid="{00000000-0005-0000-0000-0000D7890000}"/>
    <cellStyle name="Normal 4 8 4 2 2 7" xfId="13564" xr:uid="{00000000-0005-0000-0000-0000D8890000}"/>
    <cellStyle name="Normal 4 8 4 2 2 8" xfId="33516" xr:uid="{00000000-0005-0000-0000-0000D9890000}"/>
    <cellStyle name="Normal 4 8 4 2 3" xfId="3658" xr:uid="{00000000-0005-0000-0000-0000DA890000}"/>
    <cellStyle name="Normal 4 8 4 2 3 2" xfId="3659" xr:uid="{00000000-0005-0000-0000-0000DB890000}"/>
    <cellStyle name="Normal 4 8 4 2 3 2 2" xfId="7865" xr:uid="{00000000-0005-0000-0000-0000DC890000}"/>
    <cellStyle name="Normal 4 8 4 2 3 2 2 2" xfId="27819" xr:uid="{00000000-0005-0000-0000-0000DD890000}"/>
    <cellStyle name="Normal 4 8 4 2 3 2 2 2 2" xfId="47769" xr:uid="{00000000-0005-0000-0000-0000DE890000}"/>
    <cellStyle name="Normal 4 8 4 2 3 2 2 3" xfId="19269" xr:uid="{00000000-0005-0000-0000-0000DF890000}"/>
    <cellStyle name="Normal 4 8 4 2 3 2 2 4" xfId="39219" xr:uid="{00000000-0005-0000-0000-0000E0890000}"/>
    <cellStyle name="Normal 4 8 4 2 3 2 3" xfId="10717" xr:uid="{00000000-0005-0000-0000-0000E1890000}"/>
    <cellStyle name="Normal 4 8 4 2 3 2 3 2" xfId="30669" xr:uid="{00000000-0005-0000-0000-0000E2890000}"/>
    <cellStyle name="Normal 4 8 4 2 3 2 3 2 2" xfId="50619" xr:uid="{00000000-0005-0000-0000-0000E3890000}"/>
    <cellStyle name="Normal 4 8 4 2 3 2 3 3" xfId="22119" xr:uid="{00000000-0005-0000-0000-0000E4890000}"/>
    <cellStyle name="Normal 4 8 4 2 3 2 3 4" xfId="42069" xr:uid="{00000000-0005-0000-0000-0000E5890000}"/>
    <cellStyle name="Normal 4 8 4 2 3 2 4" xfId="16417" xr:uid="{00000000-0005-0000-0000-0000E6890000}"/>
    <cellStyle name="Normal 4 8 4 2 3 2 4 2" xfId="36369" xr:uid="{00000000-0005-0000-0000-0000E7890000}"/>
    <cellStyle name="Normal 4 8 4 2 3 2 5" xfId="24969" xr:uid="{00000000-0005-0000-0000-0000E8890000}"/>
    <cellStyle name="Normal 4 8 4 2 3 2 5 2" xfId="44919" xr:uid="{00000000-0005-0000-0000-0000E9890000}"/>
    <cellStyle name="Normal 4 8 4 2 3 2 6" xfId="13567" xr:uid="{00000000-0005-0000-0000-0000EA890000}"/>
    <cellStyle name="Normal 4 8 4 2 3 2 7" xfId="33519" xr:uid="{00000000-0005-0000-0000-0000EB890000}"/>
    <cellStyle name="Normal 4 8 4 2 3 3" xfId="7864" xr:uid="{00000000-0005-0000-0000-0000EC890000}"/>
    <cellStyle name="Normal 4 8 4 2 3 3 2" xfId="27818" xr:uid="{00000000-0005-0000-0000-0000ED890000}"/>
    <cellStyle name="Normal 4 8 4 2 3 3 2 2" xfId="47768" xr:uid="{00000000-0005-0000-0000-0000EE890000}"/>
    <cellStyle name="Normal 4 8 4 2 3 3 3" xfId="19268" xr:uid="{00000000-0005-0000-0000-0000EF890000}"/>
    <cellStyle name="Normal 4 8 4 2 3 3 4" xfId="39218" xr:uid="{00000000-0005-0000-0000-0000F0890000}"/>
    <cellStyle name="Normal 4 8 4 2 3 4" xfId="10716" xr:uid="{00000000-0005-0000-0000-0000F1890000}"/>
    <cellStyle name="Normal 4 8 4 2 3 4 2" xfId="30668" xr:uid="{00000000-0005-0000-0000-0000F2890000}"/>
    <cellStyle name="Normal 4 8 4 2 3 4 2 2" xfId="50618" xr:uid="{00000000-0005-0000-0000-0000F3890000}"/>
    <cellStyle name="Normal 4 8 4 2 3 4 3" xfId="22118" xr:uid="{00000000-0005-0000-0000-0000F4890000}"/>
    <cellStyle name="Normal 4 8 4 2 3 4 4" xfId="42068" xr:uid="{00000000-0005-0000-0000-0000F5890000}"/>
    <cellStyle name="Normal 4 8 4 2 3 5" xfId="16416" xr:uid="{00000000-0005-0000-0000-0000F6890000}"/>
    <cellStyle name="Normal 4 8 4 2 3 5 2" xfId="36368" xr:uid="{00000000-0005-0000-0000-0000F7890000}"/>
    <cellStyle name="Normal 4 8 4 2 3 6" xfId="24968" xr:uid="{00000000-0005-0000-0000-0000F8890000}"/>
    <cellStyle name="Normal 4 8 4 2 3 6 2" xfId="44918" xr:uid="{00000000-0005-0000-0000-0000F9890000}"/>
    <cellStyle name="Normal 4 8 4 2 3 7" xfId="13566" xr:uid="{00000000-0005-0000-0000-0000FA890000}"/>
    <cellStyle name="Normal 4 8 4 2 3 8" xfId="33518" xr:uid="{00000000-0005-0000-0000-0000FB890000}"/>
    <cellStyle name="Normal 4 8 4 2 4" xfId="3660" xr:uid="{00000000-0005-0000-0000-0000FC890000}"/>
    <cellStyle name="Normal 4 8 4 2 4 2" xfId="7866" xr:uid="{00000000-0005-0000-0000-0000FD890000}"/>
    <cellStyle name="Normal 4 8 4 2 4 2 2" xfId="27820" xr:uid="{00000000-0005-0000-0000-0000FE890000}"/>
    <cellStyle name="Normal 4 8 4 2 4 2 2 2" xfId="47770" xr:uid="{00000000-0005-0000-0000-0000FF890000}"/>
    <cellStyle name="Normal 4 8 4 2 4 2 3" xfId="19270" xr:uid="{00000000-0005-0000-0000-0000008A0000}"/>
    <cellStyle name="Normal 4 8 4 2 4 2 4" xfId="39220" xr:uid="{00000000-0005-0000-0000-0000018A0000}"/>
    <cellStyle name="Normal 4 8 4 2 4 3" xfId="10718" xr:uid="{00000000-0005-0000-0000-0000028A0000}"/>
    <cellStyle name="Normal 4 8 4 2 4 3 2" xfId="30670" xr:uid="{00000000-0005-0000-0000-0000038A0000}"/>
    <cellStyle name="Normal 4 8 4 2 4 3 2 2" xfId="50620" xr:uid="{00000000-0005-0000-0000-0000048A0000}"/>
    <cellStyle name="Normal 4 8 4 2 4 3 3" xfId="22120" xr:uid="{00000000-0005-0000-0000-0000058A0000}"/>
    <cellStyle name="Normal 4 8 4 2 4 3 4" xfId="42070" xr:uid="{00000000-0005-0000-0000-0000068A0000}"/>
    <cellStyle name="Normal 4 8 4 2 4 4" xfId="16418" xr:uid="{00000000-0005-0000-0000-0000078A0000}"/>
    <cellStyle name="Normal 4 8 4 2 4 4 2" xfId="36370" xr:uid="{00000000-0005-0000-0000-0000088A0000}"/>
    <cellStyle name="Normal 4 8 4 2 4 5" xfId="24970" xr:uid="{00000000-0005-0000-0000-0000098A0000}"/>
    <cellStyle name="Normal 4 8 4 2 4 5 2" xfId="44920" xr:uid="{00000000-0005-0000-0000-00000A8A0000}"/>
    <cellStyle name="Normal 4 8 4 2 4 6" xfId="13568" xr:uid="{00000000-0005-0000-0000-00000B8A0000}"/>
    <cellStyle name="Normal 4 8 4 2 4 7" xfId="33520" xr:uid="{00000000-0005-0000-0000-00000C8A0000}"/>
    <cellStyle name="Normal 4 8 4 2 5" xfId="7861" xr:uid="{00000000-0005-0000-0000-00000D8A0000}"/>
    <cellStyle name="Normal 4 8 4 2 5 2" xfId="27815" xr:uid="{00000000-0005-0000-0000-00000E8A0000}"/>
    <cellStyle name="Normal 4 8 4 2 5 2 2" xfId="47765" xr:uid="{00000000-0005-0000-0000-00000F8A0000}"/>
    <cellStyle name="Normal 4 8 4 2 5 3" xfId="19265" xr:uid="{00000000-0005-0000-0000-0000108A0000}"/>
    <cellStyle name="Normal 4 8 4 2 5 4" xfId="39215" xr:uid="{00000000-0005-0000-0000-0000118A0000}"/>
    <cellStyle name="Normal 4 8 4 2 6" xfId="10713" xr:uid="{00000000-0005-0000-0000-0000128A0000}"/>
    <cellStyle name="Normal 4 8 4 2 6 2" xfId="30665" xr:uid="{00000000-0005-0000-0000-0000138A0000}"/>
    <cellStyle name="Normal 4 8 4 2 6 2 2" xfId="50615" xr:uid="{00000000-0005-0000-0000-0000148A0000}"/>
    <cellStyle name="Normal 4 8 4 2 6 3" xfId="22115" xr:uid="{00000000-0005-0000-0000-0000158A0000}"/>
    <cellStyle name="Normal 4 8 4 2 6 4" xfId="42065" xr:uid="{00000000-0005-0000-0000-0000168A0000}"/>
    <cellStyle name="Normal 4 8 4 2 7" xfId="16413" xr:uid="{00000000-0005-0000-0000-0000178A0000}"/>
    <cellStyle name="Normal 4 8 4 2 7 2" xfId="36365" xr:uid="{00000000-0005-0000-0000-0000188A0000}"/>
    <cellStyle name="Normal 4 8 4 2 8" xfId="24965" xr:uid="{00000000-0005-0000-0000-0000198A0000}"/>
    <cellStyle name="Normal 4 8 4 2 8 2" xfId="44915" xr:uid="{00000000-0005-0000-0000-00001A8A0000}"/>
    <cellStyle name="Normal 4 8 4 2 9" xfId="13563" xr:uid="{00000000-0005-0000-0000-00001B8A0000}"/>
    <cellStyle name="Normal 4 8 4 3" xfId="3661" xr:uid="{00000000-0005-0000-0000-00001C8A0000}"/>
    <cellStyle name="Normal 4 8 4 3 2" xfId="3662" xr:uid="{00000000-0005-0000-0000-00001D8A0000}"/>
    <cellStyle name="Normal 4 8 4 3 2 2" xfId="7868" xr:uid="{00000000-0005-0000-0000-00001E8A0000}"/>
    <cellStyle name="Normal 4 8 4 3 2 2 2" xfId="27822" xr:uid="{00000000-0005-0000-0000-00001F8A0000}"/>
    <cellStyle name="Normal 4 8 4 3 2 2 2 2" xfId="47772" xr:uid="{00000000-0005-0000-0000-0000208A0000}"/>
    <cellStyle name="Normal 4 8 4 3 2 2 3" xfId="19272" xr:uid="{00000000-0005-0000-0000-0000218A0000}"/>
    <cellStyle name="Normal 4 8 4 3 2 2 4" xfId="39222" xr:uid="{00000000-0005-0000-0000-0000228A0000}"/>
    <cellStyle name="Normal 4 8 4 3 2 3" xfId="10720" xr:uid="{00000000-0005-0000-0000-0000238A0000}"/>
    <cellStyle name="Normal 4 8 4 3 2 3 2" xfId="30672" xr:uid="{00000000-0005-0000-0000-0000248A0000}"/>
    <cellStyle name="Normal 4 8 4 3 2 3 2 2" xfId="50622" xr:uid="{00000000-0005-0000-0000-0000258A0000}"/>
    <cellStyle name="Normal 4 8 4 3 2 3 3" xfId="22122" xr:uid="{00000000-0005-0000-0000-0000268A0000}"/>
    <cellStyle name="Normal 4 8 4 3 2 3 4" xfId="42072" xr:uid="{00000000-0005-0000-0000-0000278A0000}"/>
    <cellStyle name="Normal 4 8 4 3 2 4" xfId="16420" xr:uid="{00000000-0005-0000-0000-0000288A0000}"/>
    <cellStyle name="Normal 4 8 4 3 2 4 2" xfId="36372" xr:uid="{00000000-0005-0000-0000-0000298A0000}"/>
    <cellStyle name="Normal 4 8 4 3 2 5" xfId="24972" xr:uid="{00000000-0005-0000-0000-00002A8A0000}"/>
    <cellStyle name="Normal 4 8 4 3 2 5 2" xfId="44922" xr:uid="{00000000-0005-0000-0000-00002B8A0000}"/>
    <cellStyle name="Normal 4 8 4 3 2 6" xfId="13570" xr:uid="{00000000-0005-0000-0000-00002C8A0000}"/>
    <cellStyle name="Normal 4 8 4 3 2 7" xfId="33522" xr:uid="{00000000-0005-0000-0000-00002D8A0000}"/>
    <cellStyle name="Normal 4 8 4 3 3" xfId="7867" xr:uid="{00000000-0005-0000-0000-00002E8A0000}"/>
    <cellStyle name="Normal 4 8 4 3 3 2" xfId="27821" xr:uid="{00000000-0005-0000-0000-00002F8A0000}"/>
    <cellStyle name="Normal 4 8 4 3 3 2 2" xfId="47771" xr:uid="{00000000-0005-0000-0000-0000308A0000}"/>
    <cellStyle name="Normal 4 8 4 3 3 3" xfId="19271" xr:uid="{00000000-0005-0000-0000-0000318A0000}"/>
    <cellStyle name="Normal 4 8 4 3 3 4" xfId="39221" xr:uid="{00000000-0005-0000-0000-0000328A0000}"/>
    <cellStyle name="Normal 4 8 4 3 4" xfId="10719" xr:uid="{00000000-0005-0000-0000-0000338A0000}"/>
    <cellStyle name="Normal 4 8 4 3 4 2" xfId="30671" xr:uid="{00000000-0005-0000-0000-0000348A0000}"/>
    <cellStyle name="Normal 4 8 4 3 4 2 2" xfId="50621" xr:uid="{00000000-0005-0000-0000-0000358A0000}"/>
    <cellStyle name="Normal 4 8 4 3 4 3" xfId="22121" xr:uid="{00000000-0005-0000-0000-0000368A0000}"/>
    <cellStyle name="Normal 4 8 4 3 4 4" xfId="42071" xr:uid="{00000000-0005-0000-0000-0000378A0000}"/>
    <cellStyle name="Normal 4 8 4 3 5" xfId="16419" xr:uid="{00000000-0005-0000-0000-0000388A0000}"/>
    <cellStyle name="Normal 4 8 4 3 5 2" xfId="36371" xr:uid="{00000000-0005-0000-0000-0000398A0000}"/>
    <cellStyle name="Normal 4 8 4 3 6" xfId="24971" xr:uid="{00000000-0005-0000-0000-00003A8A0000}"/>
    <cellStyle name="Normal 4 8 4 3 6 2" xfId="44921" xr:uid="{00000000-0005-0000-0000-00003B8A0000}"/>
    <cellStyle name="Normal 4 8 4 3 7" xfId="13569" xr:uid="{00000000-0005-0000-0000-00003C8A0000}"/>
    <cellStyle name="Normal 4 8 4 3 8" xfId="33521" xr:uid="{00000000-0005-0000-0000-00003D8A0000}"/>
    <cellStyle name="Normal 4 8 4 4" xfId="3663" xr:uid="{00000000-0005-0000-0000-00003E8A0000}"/>
    <cellStyle name="Normal 4 8 4 4 2" xfId="3664" xr:uid="{00000000-0005-0000-0000-00003F8A0000}"/>
    <cellStyle name="Normal 4 8 4 4 2 2" xfId="7870" xr:uid="{00000000-0005-0000-0000-0000408A0000}"/>
    <cellStyle name="Normal 4 8 4 4 2 2 2" xfId="27824" xr:uid="{00000000-0005-0000-0000-0000418A0000}"/>
    <cellStyle name="Normal 4 8 4 4 2 2 2 2" xfId="47774" xr:uid="{00000000-0005-0000-0000-0000428A0000}"/>
    <cellStyle name="Normal 4 8 4 4 2 2 3" xfId="19274" xr:uid="{00000000-0005-0000-0000-0000438A0000}"/>
    <cellStyle name="Normal 4 8 4 4 2 2 4" xfId="39224" xr:uid="{00000000-0005-0000-0000-0000448A0000}"/>
    <cellStyle name="Normal 4 8 4 4 2 3" xfId="10722" xr:uid="{00000000-0005-0000-0000-0000458A0000}"/>
    <cellStyle name="Normal 4 8 4 4 2 3 2" xfId="30674" xr:uid="{00000000-0005-0000-0000-0000468A0000}"/>
    <cellStyle name="Normal 4 8 4 4 2 3 2 2" xfId="50624" xr:uid="{00000000-0005-0000-0000-0000478A0000}"/>
    <cellStyle name="Normal 4 8 4 4 2 3 3" xfId="22124" xr:uid="{00000000-0005-0000-0000-0000488A0000}"/>
    <cellStyle name="Normal 4 8 4 4 2 3 4" xfId="42074" xr:uid="{00000000-0005-0000-0000-0000498A0000}"/>
    <cellStyle name="Normal 4 8 4 4 2 4" xfId="16422" xr:uid="{00000000-0005-0000-0000-00004A8A0000}"/>
    <cellStyle name="Normal 4 8 4 4 2 4 2" xfId="36374" xr:uid="{00000000-0005-0000-0000-00004B8A0000}"/>
    <cellStyle name="Normal 4 8 4 4 2 5" xfId="24974" xr:uid="{00000000-0005-0000-0000-00004C8A0000}"/>
    <cellStyle name="Normal 4 8 4 4 2 5 2" xfId="44924" xr:uid="{00000000-0005-0000-0000-00004D8A0000}"/>
    <cellStyle name="Normal 4 8 4 4 2 6" xfId="13572" xr:uid="{00000000-0005-0000-0000-00004E8A0000}"/>
    <cellStyle name="Normal 4 8 4 4 2 7" xfId="33524" xr:uid="{00000000-0005-0000-0000-00004F8A0000}"/>
    <cellStyle name="Normal 4 8 4 4 3" xfId="7869" xr:uid="{00000000-0005-0000-0000-0000508A0000}"/>
    <cellStyle name="Normal 4 8 4 4 3 2" xfId="27823" xr:uid="{00000000-0005-0000-0000-0000518A0000}"/>
    <cellStyle name="Normal 4 8 4 4 3 2 2" xfId="47773" xr:uid="{00000000-0005-0000-0000-0000528A0000}"/>
    <cellStyle name="Normal 4 8 4 4 3 3" xfId="19273" xr:uid="{00000000-0005-0000-0000-0000538A0000}"/>
    <cellStyle name="Normal 4 8 4 4 3 4" xfId="39223" xr:uid="{00000000-0005-0000-0000-0000548A0000}"/>
    <cellStyle name="Normal 4 8 4 4 4" xfId="10721" xr:uid="{00000000-0005-0000-0000-0000558A0000}"/>
    <cellStyle name="Normal 4 8 4 4 4 2" xfId="30673" xr:uid="{00000000-0005-0000-0000-0000568A0000}"/>
    <cellStyle name="Normal 4 8 4 4 4 2 2" xfId="50623" xr:uid="{00000000-0005-0000-0000-0000578A0000}"/>
    <cellStyle name="Normal 4 8 4 4 4 3" xfId="22123" xr:uid="{00000000-0005-0000-0000-0000588A0000}"/>
    <cellStyle name="Normal 4 8 4 4 4 4" xfId="42073" xr:uid="{00000000-0005-0000-0000-0000598A0000}"/>
    <cellStyle name="Normal 4 8 4 4 5" xfId="16421" xr:uid="{00000000-0005-0000-0000-00005A8A0000}"/>
    <cellStyle name="Normal 4 8 4 4 5 2" xfId="36373" xr:uid="{00000000-0005-0000-0000-00005B8A0000}"/>
    <cellStyle name="Normal 4 8 4 4 6" xfId="24973" xr:uid="{00000000-0005-0000-0000-00005C8A0000}"/>
    <cellStyle name="Normal 4 8 4 4 6 2" xfId="44923" xr:uid="{00000000-0005-0000-0000-00005D8A0000}"/>
    <cellStyle name="Normal 4 8 4 4 7" xfId="13571" xr:uid="{00000000-0005-0000-0000-00005E8A0000}"/>
    <cellStyle name="Normal 4 8 4 4 8" xfId="33523" xr:uid="{00000000-0005-0000-0000-00005F8A0000}"/>
    <cellStyle name="Normal 4 8 4 5" xfId="3665" xr:uid="{00000000-0005-0000-0000-0000608A0000}"/>
    <cellStyle name="Normal 4 8 4 5 2" xfId="7871" xr:uid="{00000000-0005-0000-0000-0000618A0000}"/>
    <cellStyle name="Normal 4 8 4 5 2 2" xfId="27825" xr:uid="{00000000-0005-0000-0000-0000628A0000}"/>
    <cellStyle name="Normal 4 8 4 5 2 2 2" xfId="47775" xr:uid="{00000000-0005-0000-0000-0000638A0000}"/>
    <cellStyle name="Normal 4 8 4 5 2 3" xfId="19275" xr:uid="{00000000-0005-0000-0000-0000648A0000}"/>
    <cellStyle name="Normal 4 8 4 5 2 4" xfId="39225" xr:uid="{00000000-0005-0000-0000-0000658A0000}"/>
    <cellStyle name="Normal 4 8 4 5 3" xfId="10723" xr:uid="{00000000-0005-0000-0000-0000668A0000}"/>
    <cellStyle name="Normal 4 8 4 5 3 2" xfId="30675" xr:uid="{00000000-0005-0000-0000-0000678A0000}"/>
    <cellStyle name="Normal 4 8 4 5 3 2 2" xfId="50625" xr:uid="{00000000-0005-0000-0000-0000688A0000}"/>
    <cellStyle name="Normal 4 8 4 5 3 3" xfId="22125" xr:uid="{00000000-0005-0000-0000-0000698A0000}"/>
    <cellStyle name="Normal 4 8 4 5 3 4" xfId="42075" xr:uid="{00000000-0005-0000-0000-00006A8A0000}"/>
    <cellStyle name="Normal 4 8 4 5 4" xfId="16423" xr:uid="{00000000-0005-0000-0000-00006B8A0000}"/>
    <cellStyle name="Normal 4 8 4 5 4 2" xfId="36375" xr:uid="{00000000-0005-0000-0000-00006C8A0000}"/>
    <cellStyle name="Normal 4 8 4 5 5" xfId="24975" xr:uid="{00000000-0005-0000-0000-00006D8A0000}"/>
    <cellStyle name="Normal 4 8 4 5 5 2" xfId="44925" xr:uid="{00000000-0005-0000-0000-00006E8A0000}"/>
    <cellStyle name="Normal 4 8 4 5 6" xfId="13573" xr:uid="{00000000-0005-0000-0000-00006F8A0000}"/>
    <cellStyle name="Normal 4 8 4 5 7" xfId="33525" xr:uid="{00000000-0005-0000-0000-0000708A0000}"/>
    <cellStyle name="Normal 4 8 4 6" xfId="7860" xr:uid="{00000000-0005-0000-0000-0000718A0000}"/>
    <cellStyle name="Normal 4 8 4 6 2" xfId="27814" xr:uid="{00000000-0005-0000-0000-0000728A0000}"/>
    <cellStyle name="Normal 4 8 4 6 2 2" xfId="47764" xr:uid="{00000000-0005-0000-0000-0000738A0000}"/>
    <cellStyle name="Normal 4 8 4 6 3" xfId="19264" xr:uid="{00000000-0005-0000-0000-0000748A0000}"/>
    <cellStyle name="Normal 4 8 4 6 4" xfId="39214" xr:uid="{00000000-0005-0000-0000-0000758A0000}"/>
    <cellStyle name="Normal 4 8 4 7" xfId="10712" xr:uid="{00000000-0005-0000-0000-0000768A0000}"/>
    <cellStyle name="Normal 4 8 4 7 2" xfId="30664" xr:uid="{00000000-0005-0000-0000-0000778A0000}"/>
    <cellStyle name="Normal 4 8 4 7 2 2" xfId="50614" xr:uid="{00000000-0005-0000-0000-0000788A0000}"/>
    <cellStyle name="Normal 4 8 4 7 3" xfId="22114" xr:uid="{00000000-0005-0000-0000-0000798A0000}"/>
    <cellStyle name="Normal 4 8 4 7 4" xfId="42064" xr:uid="{00000000-0005-0000-0000-00007A8A0000}"/>
    <cellStyle name="Normal 4 8 4 8" xfId="16412" xr:uid="{00000000-0005-0000-0000-00007B8A0000}"/>
    <cellStyle name="Normal 4 8 4 8 2" xfId="36364" xr:uid="{00000000-0005-0000-0000-00007C8A0000}"/>
    <cellStyle name="Normal 4 8 4 9" xfId="24964" xr:uid="{00000000-0005-0000-0000-00007D8A0000}"/>
    <cellStyle name="Normal 4 8 4 9 2" xfId="44914" xr:uid="{00000000-0005-0000-0000-00007E8A0000}"/>
    <cellStyle name="Normal 4 8 5" xfId="3666" xr:uid="{00000000-0005-0000-0000-00007F8A0000}"/>
    <cellStyle name="Normal 4 8 5 10" xfId="13574" xr:uid="{00000000-0005-0000-0000-0000808A0000}"/>
    <cellStyle name="Normal 4 8 5 11" xfId="33526" xr:uid="{00000000-0005-0000-0000-0000818A0000}"/>
    <cellStyle name="Normal 4 8 5 2" xfId="3667" xr:uid="{00000000-0005-0000-0000-0000828A0000}"/>
    <cellStyle name="Normal 4 8 5 2 10" xfId="33527" xr:uid="{00000000-0005-0000-0000-0000838A0000}"/>
    <cellStyle name="Normal 4 8 5 2 2" xfId="3668" xr:uid="{00000000-0005-0000-0000-0000848A0000}"/>
    <cellStyle name="Normal 4 8 5 2 2 2" xfId="3669" xr:uid="{00000000-0005-0000-0000-0000858A0000}"/>
    <cellStyle name="Normal 4 8 5 2 2 2 2" xfId="7875" xr:uid="{00000000-0005-0000-0000-0000868A0000}"/>
    <cellStyle name="Normal 4 8 5 2 2 2 2 2" xfId="27829" xr:uid="{00000000-0005-0000-0000-0000878A0000}"/>
    <cellStyle name="Normal 4 8 5 2 2 2 2 2 2" xfId="47779" xr:uid="{00000000-0005-0000-0000-0000888A0000}"/>
    <cellStyle name="Normal 4 8 5 2 2 2 2 3" xfId="19279" xr:uid="{00000000-0005-0000-0000-0000898A0000}"/>
    <cellStyle name="Normal 4 8 5 2 2 2 2 4" xfId="39229" xr:uid="{00000000-0005-0000-0000-00008A8A0000}"/>
    <cellStyle name="Normal 4 8 5 2 2 2 3" xfId="10727" xr:uid="{00000000-0005-0000-0000-00008B8A0000}"/>
    <cellStyle name="Normal 4 8 5 2 2 2 3 2" xfId="30679" xr:uid="{00000000-0005-0000-0000-00008C8A0000}"/>
    <cellStyle name="Normal 4 8 5 2 2 2 3 2 2" xfId="50629" xr:uid="{00000000-0005-0000-0000-00008D8A0000}"/>
    <cellStyle name="Normal 4 8 5 2 2 2 3 3" xfId="22129" xr:uid="{00000000-0005-0000-0000-00008E8A0000}"/>
    <cellStyle name="Normal 4 8 5 2 2 2 3 4" xfId="42079" xr:uid="{00000000-0005-0000-0000-00008F8A0000}"/>
    <cellStyle name="Normal 4 8 5 2 2 2 4" xfId="16427" xr:uid="{00000000-0005-0000-0000-0000908A0000}"/>
    <cellStyle name="Normal 4 8 5 2 2 2 4 2" xfId="36379" xr:uid="{00000000-0005-0000-0000-0000918A0000}"/>
    <cellStyle name="Normal 4 8 5 2 2 2 5" xfId="24979" xr:uid="{00000000-0005-0000-0000-0000928A0000}"/>
    <cellStyle name="Normal 4 8 5 2 2 2 5 2" xfId="44929" xr:uid="{00000000-0005-0000-0000-0000938A0000}"/>
    <cellStyle name="Normal 4 8 5 2 2 2 6" xfId="13577" xr:uid="{00000000-0005-0000-0000-0000948A0000}"/>
    <cellStyle name="Normal 4 8 5 2 2 2 7" xfId="33529" xr:uid="{00000000-0005-0000-0000-0000958A0000}"/>
    <cellStyle name="Normal 4 8 5 2 2 3" xfId="7874" xr:uid="{00000000-0005-0000-0000-0000968A0000}"/>
    <cellStyle name="Normal 4 8 5 2 2 3 2" xfId="27828" xr:uid="{00000000-0005-0000-0000-0000978A0000}"/>
    <cellStyle name="Normal 4 8 5 2 2 3 2 2" xfId="47778" xr:uid="{00000000-0005-0000-0000-0000988A0000}"/>
    <cellStyle name="Normal 4 8 5 2 2 3 3" xfId="19278" xr:uid="{00000000-0005-0000-0000-0000998A0000}"/>
    <cellStyle name="Normal 4 8 5 2 2 3 4" xfId="39228" xr:uid="{00000000-0005-0000-0000-00009A8A0000}"/>
    <cellStyle name="Normal 4 8 5 2 2 4" xfId="10726" xr:uid="{00000000-0005-0000-0000-00009B8A0000}"/>
    <cellStyle name="Normal 4 8 5 2 2 4 2" xfId="30678" xr:uid="{00000000-0005-0000-0000-00009C8A0000}"/>
    <cellStyle name="Normal 4 8 5 2 2 4 2 2" xfId="50628" xr:uid="{00000000-0005-0000-0000-00009D8A0000}"/>
    <cellStyle name="Normal 4 8 5 2 2 4 3" xfId="22128" xr:uid="{00000000-0005-0000-0000-00009E8A0000}"/>
    <cellStyle name="Normal 4 8 5 2 2 4 4" xfId="42078" xr:uid="{00000000-0005-0000-0000-00009F8A0000}"/>
    <cellStyle name="Normal 4 8 5 2 2 5" xfId="16426" xr:uid="{00000000-0005-0000-0000-0000A08A0000}"/>
    <cellStyle name="Normal 4 8 5 2 2 5 2" xfId="36378" xr:uid="{00000000-0005-0000-0000-0000A18A0000}"/>
    <cellStyle name="Normal 4 8 5 2 2 6" xfId="24978" xr:uid="{00000000-0005-0000-0000-0000A28A0000}"/>
    <cellStyle name="Normal 4 8 5 2 2 6 2" xfId="44928" xr:uid="{00000000-0005-0000-0000-0000A38A0000}"/>
    <cellStyle name="Normal 4 8 5 2 2 7" xfId="13576" xr:uid="{00000000-0005-0000-0000-0000A48A0000}"/>
    <cellStyle name="Normal 4 8 5 2 2 8" xfId="33528" xr:uid="{00000000-0005-0000-0000-0000A58A0000}"/>
    <cellStyle name="Normal 4 8 5 2 3" xfId="3670" xr:uid="{00000000-0005-0000-0000-0000A68A0000}"/>
    <cellStyle name="Normal 4 8 5 2 3 2" xfId="3671" xr:uid="{00000000-0005-0000-0000-0000A78A0000}"/>
    <cellStyle name="Normal 4 8 5 2 3 2 2" xfId="7877" xr:uid="{00000000-0005-0000-0000-0000A88A0000}"/>
    <cellStyle name="Normal 4 8 5 2 3 2 2 2" xfId="27831" xr:uid="{00000000-0005-0000-0000-0000A98A0000}"/>
    <cellStyle name="Normal 4 8 5 2 3 2 2 2 2" xfId="47781" xr:uid="{00000000-0005-0000-0000-0000AA8A0000}"/>
    <cellStyle name="Normal 4 8 5 2 3 2 2 3" xfId="19281" xr:uid="{00000000-0005-0000-0000-0000AB8A0000}"/>
    <cellStyle name="Normal 4 8 5 2 3 2 2 4" xfId="39231" xr:uid="{00000000-0005-0000-0000-0000AC8A0000}"/>
    <cellStyle name="Normal 4 8 5 2 3 2 3" xfId="10729" xr:uid="{00000000-0005-0000-0000-0000AD8A0000}"/>
    <cellStyle name="Normal 4 8 5 2 3 2 3 2" xfId="30681" xr:uid="{00000000-0005-0000-0000-0000AE8A0000}"/>
    <cellStyle name="Normal 4 8 5 2 3 2 3 2 2" xfId="50631" xr:uid="{00000000-0005-0000-0000-0000AF8A0000}"/>
    <cellStyle name="Normal 4 8 5 2 3 2 3 3" xfId="22131" xr:uid="{00000000-0005-0000-0000-0000B08A0000}"/>
    <cellStyle name="Normal 4 8 5 2 3 2 3 4" xfId="42081" xr:uid="{00000000-0005-0000-0000-0000B18A0000}"/>
    <cellStyle name="Normal 4 8 5 2 3 2 4" xfId="16429" xr:uid="{00000000-0005-0000-0000-0000B28A0000}"/>
    <cellStyle name="Normal 4 8 5 2 3 2 4 2" xfId="36381" xr:uid="{00000000-0005-0000-0000-0000B38A0000}"/>
    <cellStyle name="Normal 4 8 5 2 3 2 5" xfId="24981" xr:uid="{00000000-0005-0000-0000-0000B48A0000}"/>
    <cellStyle name="Normal 4 8 5 2 3 2 5 2" xfId="44931" xr:uid="{00000000-0005-0000-0000-0000B58A0000}"/>
    <cellStyle name="Normal 4 8 5 2 3 2 6" xfId="13579" xr:uid="{00000000-0005-0000-0000-0000B68A0000}"/>
    <cellStyle name="Normal 4 8 5 2 3 2 7" xfId="33531" xr:uid="{00000000-0005-0000-0000-0000B78A0000}"/>
    <cellStyle name="Normal 4 8 5 2 3 3" xfId="7876" xr:uid="{00000000-0005-0000-0000-0000B88A0000}"/>
    <cellStyle name="Normal 4 8 5 2 3 3 2" xfId="27830" xr:uid="{00000000-0005-0000-0000-0000B98A0000}"/>
    <cellStyle name="Normal 4 8 5 2 3 3 2 2" xfId="47780" xr:uid="{00000000-0005-0000-0000-0000BA8A0000}"/>
    <cellStyle name="Normal 4 8 5 2 3 3 3" xfId="19280" xr:uid="{00000000-0005-0000-0000-0000BB8A0000}"/>
    <cellStyle name="Normal 4 8 5 2 3 3 4" xfId="39230" xr:uid="{00000000-0005-0000-0000-0000BC8A0000}"/>
    <cellStyle name="Normal 4 8 5 2 3 4" xfId="10728" xr:uid="{00000000-0005-0000-0000-0000BD8A0000}"/>
    <cellStyle name="Normal 4 8 5 2 3 4 2" xfId="30680" xr:uid="{00000000-0005-0000-0000-0000BE8A0000}"/>
    <cellStyle name="Normal 4 8 5 2 3 4 2 2" xfId="50630" xr:uid="{00000000-0005-0000-0000-0000BF8A0000}"/>
    <cellStyle name="Normal 4 8 5 2 3 4 3" xfId="22130" xr:uid="{00000000-0005-0000-0000-0000C08A0000}"/>
    <cellStyle name="Normal 4 8 5 2 3 4 4" xfId="42080" xr:uid="{00000000-0005-0000-0000-0000C18A0000}"/>
    <cellStyle name="Normal 4 8 5 2 3 5" xfId="16428" xr:uid="{00000000-0005-0000-0000-0000C28A0000}"/>
    <cellStyle name="Normal 4 8 5 2 3 5 2" xfId="36380" xr:uid="{00000000-0005-0000-0000-0000C38A0000}"/>
    <cellStyle name="Normal 4 8 5 2 3 6" xfId="24980" xr:uid="{00000000-0005-0000-0000-0000C48A0000}"/>
    <cellStyle name="Normal 4 8 5 2 3 6 2" xfId="44930" xr:uid="{00000000-0005-0000-0000-0000C58A0000}"/>
    <cellStyle name="Normal 4 8 5 2 3 7" xfId="13578" xr:uid="{00000000-0005-0000-0000-0000C68A0000}"/>
    <cellStyle name="Normal 4 8 5 2 3 8" xfId="33530" xr:uid="{00000000-0005-0000-0000-0000C78A0000}"/>
    <cellStyle name="Normal 4 8 5 2 4" xfId="3672" xr:uid="{00000000-0005-0000-0000-0000C88A0000}"/>
    <cellStyle name="Normal 4 8 5 2 4 2" xfId="7878" xr:uid="{00000000-0005-0000-0000-0000C98A0000}"/>
    <cellStyle name="Normal 4 8 5 2 4 2 2" xfId="27832" xr:uid="{00000000-0005-0000-0000-0000CA8A0000}"/>
    <cellStyle name="Normal 4 8 5 2 4 2 2 2" xfId="47782" xr:uid="{00000000-0005-0000-0000-0000CB8A0000}"/>
    <cellStyle name="Normal 4 8 5 2 4 2 3" xfId="19282" xr:uid="{00000000-0005-0000-0000-0000CC8A0000}"/>
    <cellStyle name="Normal 4 8 5 2 4 2 4" xfId="39232" xr:uid="{00000000-0005-0000-0000-0000CD8A0000}"/>
    <cellStyle name="Normal 4 8 5 2 4 3" xfId="10730" xr:uid="{00000000-0005-0000-0000-0000CE8A0000}"/>
    <cellStyle name="Normal 4 8 5 2 4 3 2" xfId="30682" xr:uid="{00000000-0005-0000-0000-0000CF8A0000}"/>
    <cellStyle name="Normal 4 8 5 2 4 3 2 2" xfId="50632" xr:uid="{00000000-0005-0000-0000-0000D08A0000}"/>
    <cellStyle name="Normal 4 8 5 2 4 3 3" xfId="22132" xr:uid="{00000000-0005-0000-0000-0000D18A0000}"/>
    <cellStyle name="Normal 4 8 5 2 4 3 4" xfId="42082" xr:uid="{00000000-0005-0000-0000-0000D28A0000}"/>
    <cellStyle name="Normal 4 8 5 2 4 4" xfId="16430" xr:uid="{00000000-0005-0000-0000-0000D38A0000}"/>
    <cellStyle name="Normal 4 8 5 2 4 4 2" xfId="36382" xr:uid="{00000000-0005-0000-0000-0000D48A0000}"/>
    <cellStyle name="Normal 4 8 5 2 4 5" xfId="24982" xr:uid="{00000000-0005-0000-0000-0000D58A0000}"/>
    <cellStyle name="Normal 4 8 5 2 4 5 2" xfId="44932" xr:uid="{00000000-0005-0000-0000-0000D68A0000}"/>
    <cellStyle name="Normal 4 8 5 2 4 6" xfId="13580" xr:uid="{00000000-0005-0000-0000-0000D78A0000}"/>
    <cellStyle name="Normal 4 8 5 2 4 7" xfId="33532" xr:uid="{00000000-0005-0000-0000-0000D88A0000}"/>
    <cellStyle name="Normal 4 8 5 2 5" xfId="7873" xr:uid="{00000000-0005-0000-0000-0000D98A0000}"/>
    <cellStyle name="Normal 4 8 5 2 5 2" xfId="27827" xr:uid="{00000000-0005-0000-0000-0000DA8A0000}"/>
    <cellStyle name="Normal 4 8 5 2 5 2 2" xfId="47777" xr:uid="{00000000-0005-0000-0000-0000DB8A0000}"/>
    <cellStyle name="Normal 4 8 5 2 5 3" xfId="19277" xr:uid="{00000000-0005-0000-0000-0000DC8A0000}"/>
    <cellStyle name="Normal 4 8 5 2 5 4" xfId="39227" xr:uid="{00000000-0005-0000-0000-0000DD8A0000}"/>
    <cellStyle name="Normal 4 8 5 2 6" xfId="10725" xr:uid="{00000000-0005-0000-0000-0000DE8A0000}"/>
    <cellStyle name="Normal 4 8 5 2 6 2" xfId="30677" xr:uid="{00000000-0005-0000-0000-0000DF8A0000}"/>
    <cellStyle name="Normal 4 8 5 2 6 2 2" xfId="50627" xr:uid="{00000000-0005-0000-0000-0000E08A0000}"/>
    <cellStyle name="Normal 4 8 5 2 6 3" xfId="22127" xr:uid="{00000000-0005-0000-0000-0000E18A0000}"/>
    <cellStyle name="Normal 4 8 5 2 6 4" xfId="42077" xr:uid="{00000000-0005-0000-0000-0000E28A0000}"/>
    <cellStyle name="Normal 4 8 5 2 7" xfId="16425" xr:uid="{00000000-0005-0000-0000-0000E38A0000}"/>
    <cellStyle name="Normal 4 8 5 2 7 2" xfId="36377" xr:uid="{00000000-0005-0000-0000-0000E48A0000}"/>
    <cellStyle name="Normal 4 8 5 2 8" xfId="24977" xr:uid="{00000000-0005-0000-0000-0000E58A0000}"/>
    <cellStyle name="Normal 4 8 5 2 8 2" xfId="44927" xr:uid="{00000000-0005-0000-0000-0000E68A0000}"/>
    <cellStyle name="Normal 4 8 5 2 9" xfId="13575" xr:uid="{00000000-0005-0000-0000-0000E78A0000}"/>
    <cellStyle name="Normal 4 8 5 3" xfId="3673" xr:uid="{00000000-0005-0000-0000-0000E88A0000}"/>
    <cellStyle name="Normal 4 8 5 3 2" xfId="3674" xr:uid="{00000000-0005-0000-0000-0000E98A0000}"/>
    <cellStyle name="Normal 4 8 5 3 2 2" xfId="7880" xr:uid="{00000000-0005-0000-0000-0000EA8A0000}"/>
    <cellStyle name="Normal 4 8 5 3 2 2 2" xfId="27834" xr:uid="{00000000-0005-0000-0000-0000EB8A0000}"/>
    <cellStyle name="Normal 4 8 5 3 2 2 2 2" xfId="47784" xr:uid="{00000000-0005-0000-0000-0000EC8A0000}"/>
    <cellStyle name="Normal 4 8 5 3 2 2 3" xfId="19284" xr:uid="{00000000-0005-0000-0000-0000ED8A0000}"/>
    <cellStyle name="Normal 4 8 5 3 2 2 4" xfId="39234" xr:uid="{00000000-0005-0000-0000-0000EE8A0000}"/>
    <cellStyle name="Normal 4 8 5 3 2 3" xfId="10732" xr:uid="{00000000-0005-0000-0000-0000EF8A0000}"/>
    <cellStyle name="Normal 4 8 5 3 2 3 2" xfId="30684" xr:uid="{00000000-0005-0000-0000-0000F08A0000}"/>
    <cellStyle name="Normal 4 8 5 3 2 3 2 2" xfId="50634" xr:uid="{00000000-0005-0000-0000-0000F18A0000}"/>
    <cellStyle name="Normal 4 8 5 3 2 3 3" xfId="22134" xr:uid="{00000000-0005-0000-0000-0000F28A0000}"/>
    <cellStyle name="Normal 4 8 5 3 2 3 4" xfId="42084" xr:uid="{00000000-0005-0000-0000-0000F38A0000}"/>
    <cellStyle name="Normal 4 8 5 3 2 4" xfId="16432" xr:uid="{00000000-0005-0000-0000-0000F48A0000}"/>
    <cellStyle name="Normal 4 8 5 3 2 4 2" xfId="36384" xr:uid="{00000000-0005-0000-0000-0000F58A0000}"/>
    <cellStyle name="Normal 4 8 5 3 2 5" xfId="24984" xr:uid="{00000000-0005-0000-0000-0000F68A0000}"/>
    <cellStyle name="Normal 4 8 5 3 2 5 2" xfId="44934" xr:uid="{00000000-0005-0000-0000-0000F78A0000}"/>
    <cellStyle name="Normal 4 8 5 3 2 6" xfId="13582" xr:uid="{00000000-0005-0000-0000-0000F88A0000}"/>
    <cellStyle name="Normal 4 8 5 3 2 7" xfId="33534" xr:uid="{00000000-0005-0000-0000-0000F98A0000}"/>
    <cellStyle name="Normal 4 8 5 3 3" xfId="7879" xr:uid="{00000000-0005-0000-0000-0000FA8A0000}"/>
    <cellStyle name="Normal 4 8 5 3 3 2" xfId="27833" xr:uid="{00000000-0005-0000-0000-0000FB8A0000}"/>
    <cellStyle name="Normal 4 8 5 3 3 2 2" xfId="47783" xr:uid="{00000000-0005-0000-0000-0000FC8A0000}"/>
    <cellStyle name="Normal 4 8 5 3 3 3" xfId="19283" xr:uid="{00000000-0005-0000-0000-0000FD8A0000}"/>
    <cellStyle name="Normal 4 8 5 3 3 4" xfId="39233" xr:uid="{00000000-0005-0000-0000-0000FE8A0000}"/>
    <cellStyle name="Normal 4 8 5 3 4" xfId="10731" xr:uid="{00000000-0005-0000-0000-0000FF8A0000}"/>
    <cellStyle name="Normal 4 8 5 3 4 2" xfId="30683" xr:uid="{00000000-0005-0000-0000-0000008B0000}"/>
    <cellStyle name="Normal 4 8 5 3 4 2 2" xfId="50633" xr:uid="{00000000-0005-0000-0000-0000018B0000}"/>
    <cellStyle name="Normal 4 8 5 3 4 3" xfId="22133" xr:uid="{00000000-0005-0000-0000-0000028B0000}"/>
    <cellStyle name="Normal 4 8 5 3 4 4" xfId="42083" xr:uid="{00000000-0005-0000-0000-0000038B0000}"/>
    <cellStyle name="Normal 4 8 5 3 5" xfId="16431" xr:uid="{00000000-0005-0000-0000-0000048B0000}"/>
    <cellStyle name="Normal 4 8 5 3 5 2" xfId="36383" xr:uid="{00000000-0005-0000-0000-0000058B0000}"/>
    <cellStyle name="Normal 4 8 5 3 6" xfId="24983" xr:uid="{00000000-0005-0000-0000-0000068B0000}"/>
    <cellStyle name="Normal 4 8 5 3 6 2" xfId="44933" xr:uid="{00000000-0005-0000-0000-0000078B0000}"/>
    <cellStyle name="Normal 4 8 5 3 7" xfId="13581" xr:uid="{00000000-0005-0000-0000-0000088B0000}"/>
    <cellStyle name="Normal 4 8 5 3 8" xfId="33533" xr:uid="{00000000-0005-0000-0000-0000098B0000}"/>
    <cellStyle name="Normal 4 8 5 4" xfId="3675" xr:uid="{00000000-0005-0000-0000-00000A8B0000}"/>
    <cellStyle name="Normal 4 8 5 4 2" xfId="3676" xr:uid="{00000000-0005-0000-0000-00000B8B0000}"/>
    <cellStyle name="Normal 4 8 5 4 2 2" xfId="7882" xr:uid="{00000000-0005-0000-0000-00000C8B0000}"/>
    <cellStyle name="Normal 4 8 5 4 2 2 2" xfId="27836" xr:uid="{00000000-0005-0000-0000-00000D8B0000}"/>
    <cellStyle name="Normal 4 8 5 4 2 2 2 2" xfId="47786" xr:uid="{00000000-0005-0000-0000-00000E8B0000}"/>
    <cellStyle name="Normal 4 8 5 4 2 2 3" xfId="19286" xr:uid="{00000000-0005-0000-0000-00000F8B0000}"/>
    <cellStyle name="Normal 4 8 5 4 2 2 4" xfId="39236" xr:uid="{00000000-0005-0000-0000-0000108B0000}"/>
    <cellStyle name="Normal 4 8 5 4 2 3" xfId="10734" xr:uid="{00000000-0005-0000-0000-0000118B0000}"/>
    <cellStyle name="Normal 4 8 5 4 2 3 2" xfId="30686" xr:uid="{00000000-0005-0000-0000-0000128B0000}"/>
    <cellStyle name="Normal 4 8 5 4 2 3 2 2" xfId="50636" xr:uid="{00000000-0005-0000-0000-0000138B0000}"/>
    <cellStyle name="Normal 4 8 5 4 2 3 3" xfId="22136" xr:uid="{00000000-0005-0000-0000-0000148B0000}"/>
    <cellStyle name="Normal 4 8 5 4 2 3 4" xfId="42086" xr:uid="{00000000-0005-0000-0000-0000158B0000}"/>
    <cellStyle name="Normal 4 8 5 4 2 4" xfId="16434" xr:uid="{00000000-0005-0000-0000-0000168B0000}"/>
    <cellStyle name="Normal 4 8 5 4 2 4 2" xfId="36386" xr:uid="{00000000-0005-0000-0000-0000178B0000}"/>
    <cellStyle name="Normal 4 8 5 4 2 5" xfId="24986" xr:uid="{00000000-0005-0000-0000-0000188B0000}"/>
    <cellStyle name="Normal 4 8 5 4 2 5 2" xfId="44936" xr:uid="{00000000-0005-0000-0000-0000198B0000}"/>
    <cellStyle name="Normal 4 8 5 4 2 6" xfId="13584" xr:uid="{00000000-0005-0000-0000-00001A8B0000}"/>
    <cellStyle name="Normal 4 8 5 4 2 7" xfId="33536" xr:uid="{00000000-0005-0000-0000-00001B8B0000}"/>
    <cellStyle name="Normal 4 8 5 4 3" xfId="7881" xr:uid="{00000000-0005-0000-0000-00001C8B0000}"/>
    <cellStyle name="Normal 4 8 5 4 3 2" xfId="27835" xr:uid="{00000000-0005-0000-0000-00001D8B0000}"/>
    <cellStyle name="Normal 4 8 5 4 3 2 2" xfId="47785" xr:uid="{00000000-0005-0000-0000-00001E8B0000}"/>
    <cellStyle name="Normal 4 8 5 4 3 3" xfId="19285" xr:uid="{00000000-0005-0000-0000-00001F8B0000}"/>
    <cellStyle name="Normal 4 8 5 4 3 4" xfId="39235" xr:uid="{00000000-0005-0000-0000-0000208B0000}"/>
    <cellStyle name="Normal 4 8 5 4 4" xfId="10733" xr:uid="{00000000-0005-0000-0000-0000218B0000}"/>
    <cellStyle name="Normal 4 8 5 4 4 2" xfId="30685" xr:uid="{00000000-0005-0000-0000-0000228B0000}"/>
    <cellStyle name="Normal 4 8 5 4 4 2 2" xfId="50635" xr:uid="{00000000-0005-0000-0000-0000238B0000}"/>
    <cellStyle name="Normal 4 8 5 4 4 3" xfId="22135" xr:uid="{00000000-0005-0000-0000-0000248B0000}"/>
    <cellStyle name="Normal 4 8 5 4 4 4" xfId="42085" xr:uid="{00000000-0005-0000-0000-0000258B0000}"/>
    <cellStyle name="Normal 4 8 5 4 5" xfId="16433" xr:uid="{00000000-0005-0000-0000-0000268B0000}"/>
    <cellStyle name="Normal 4 8 5 4 5 2" xfId="36385" xr:uid="{00000000-0005-0000-0000-0000278B0000}"/>
    <cellStyle name="Normal 4 8 5 4 6" xfId="24985" xr:uid="{00000000-0005-0000-0000-0000288B0000}"/>
    <cellStyle name="Normal 4 8 5 4 6 2" xfId="44935" xr:uid="{00000000-0005-0000-0000-0000298B0000}"/>
    <cellStyle name="Normal 4 8 5 4 7" xfId="13583" xr:uid="{00000000-0005-0000-0000-00002A8B0000}"/>
    <cellStyle name="Normal 4 8 5 4 8" xfId="33535" xr:uid="{00000000-0005-0000-0000-00002B8B0000}"/>
    <cellStyle name="Normal 4 8 5 5" xfId="3677" xr:uid="{00000000-0005-0000-0000-00002C8B0000}"/>
    <cellStyle name="Normal 4 8 5 5 2" xfId="7883" xr:uid="{00000000-0005-0000-0000-00002D8B0000}"/>
    <cellStyle name="Normal 4 8 5 5 2 2" xfId="27837" xr:uid="{00000000-0005-0000-0000-00002E8B0000}"/>
    <cellStyle name="Normal 4 8 5 5 2 2 2" xfId="47787" xr:uid="{00000000-0005-0000-0000-00002F8B0000}"/>
    <cellStyle name="Normal 4 8 5 5 2 3" xfId="19287" xr:uid="{00000000-0005-0000-0000-0000308B0000}"/>
    <cellStyle name="Normal 4 8 5 5 2 4" xfId="39237" xr:uid="{00000000-0005-0000-0000-0000318B0000}"/>
    <cellStyle name="Normal 4 8 5 5 3" xfId="10735" xr:uid="{00000000-0005-0000-0000-0000328B0000}"/>
    <cellStyle name="Normal 4 8 5 5 3 2" xfId="30687" xr:uid="{00000000-0005-0000-0000-0000338B0000}"/>
    <cellStyle name="Normal 4 8 5 5 3 2 2" xfId="50637" xr:uid="{00000000-0005-0000-0000-0000348B0000}"/>
    <cellStyle name="Normal 4 8 5 5 3 3" xfId="22137" xr:uid="{00000000-0005-0000-0000-0000358B0000}"/>
    <cellStyle name="Normal 4 8 5 5 3 4" xfId="42087" xr:uid="{00000000-0005-0000-0000-0000368B0000}"/>
    <cellStyle name="Normal 4 8 5 5 4" xfId="16435" xr:uid="{00000000-0005-0000-0000-0000378B0000}"/>
    <cellStyle name="Normal 4 8 5 5 4 2" xfId="36387" xr:uid="{00000000-0005-0000-0000-0000388B0000}"/>
    <cellStyle name="Normal 4 8 5 5 5" xfId="24987" xr:uid="{00000000-0005-0000-0000-0000398B0000}"/>
    <cellStyle name="Normal 4 8 5 5 5 2" xfId="44937" xr:uid="{00000000-0005-0000-0000-00003A8B0000}"/>
    <cellStyle name="Normal 4 8 5 5 6" xfId="13585" xr:uid="{00000000-0005-0000-0000-00003B8B0000}"/>
    <cellStyle name="Normal 4 8 5 5 7" xfId="33537" xr:uid="{00000000-0005-0000-0000-00003C8B0000}"/>
    <cellStyle name="Normal 4 8 5 6" xfId="7872" xr:uid="{00000000-0005-0000-0000-00003D8B0000}"/>
    <cellStyle name="Normal 4 8 5 6 2" xfId="27826" xr:uid="{00000000-0005-0000-0000-00003E8B0000}"/>
    <cellStyle name="Normal 4 8 5 6 2 2" xfId="47776" xr:uid="{00000000-0005-0000-0000-00003F8B0000}"/>
    <cellStyle name="Normal 4 8 5 6 3" xfId="19276" xr:uid="{00000000-0005-0000-0000-0000408B0000}"/>
    <cellStyle name="Normal 4 8 5 6 4" xfId="39226" xr:uid="{00000000-0005-0000-0000-0000418B0000}"/>
    <cellStyle name="Normal 4 8 5 7" xfId="10724" xr:uid="{00000000-0005-0000-0000-0000428B0000}"/>
    <cellStyle name="Normal 4 8 5 7 2" xfId="30676" xr:uid="{00000000-0005-0000-0000-0000438B0000}"/>
    <cellStyle name="Normal 4 8 5 7 2 2" xfId="50626" xr:uid="{00000000-0005-0000-0000-0000448B0000}"/>
    <cellStyle name="Normal 4 8 5 7 3" xfId="22126" xr:uid="{00000000-0005-0000-0000-0000458B0000}"/>
    <cellStyle name="Normal 4 8 5 7 4" xfId="42076" xr:uid="{00000000-0005-0000-0000-0000468B0000}"/>
    <cellStyle name="Normal 4 8 5 8" xfId="16424" xr:uid="{00000000-0005-0000-0000-0000478B0000}"/>
    <cellStyle name="Normal 4 8 5 8 2" xfId="36376" xr:uid="{00000000-0005-0000-0000-0000488B0000}"/>
    <cellStyle name="Normal 4 8 5 9" xfId="24976" xr:uid="{00000000-0005-0000-0000-0000498B0000}"/>
    <cellStyle name="Normal 4 8 5 9 2" xfId="44926" xr:uid="{00000000-0005-0000-0000-00004A8B0000}"/>
    <cellStyle name="Normal 4 8 6" xfId="3678" xr:uid="{00000000-0005-0000-0000-00004B8B0000}"/>
    <cellStyle name="Normal 4 8 6 10" xfId="13586" xr:uid="{00000000-0005-0000-0000-00004C8B0000}"/>
    <cellStyle name="Normal 4 8 6 11" xfId="33538" xr:uid="{00000000-0005-0000-0000-00004D8B0000}"/>
    <cellStyle name="Normal 4 8 6 2" xfId="3679" xr:uid="{00000000-0005-0000-0000-00004E8B0000}"/>
    <cellStyle name="Normal 4 8 6 2 10" xfId="33539" xr:uid="{00000000-0005-0000-0000-00004F8B0000}"/>
    <cellStyle name="Normal 4 8 6 2 2" xfId="3680" xr:uid="{00000000-0005-0000-0000-0000508B0000}"/>
    <cellStyle name="Normal 4 8 6 2 2 2" xfId="3681" xr:uid="{00000000-0005-0000-0000-0000518B0000}"/>
    <cellStyle name="Normal 4 8 6 2 2 2 2" xfId="7887" xr:uid="{00000000-0005-0000-0000-0000528B0000}"/>
    <cellStyle name="Normal 4 8 6 2 2 2 2 2" xfId="27841" xr:uid="{00000000-0005-0000-0000-0000538B0000}"/>
    <cellStyle name="Normal 4 8 6 2 2 2 2 2 2" xfId="47791" xr:uid="{00000000-0005-0000-0000-0000548B0000}"/>
    <cellStyle name="Normal 4 8 6 2 2 2 2 3" xfId="19291" xr:uid="{00000000-0005-0000-0000-0000558B0000}"/>
    <cellStyle name="Normal 4 8 6 2 2 2 2 4" xfId="39241" xr:uid="{00000000-0005-0000-0000-0000568B0000}"/>
    <cellStyle name="Normal 4 8 6 2 2 2 3" xfId="10739" xr:uid="{00000000-0005-0000-0000-0000578B0000}"/>
    <cellStyle name="Normal 4 8 6 2 2 2 3 2" xfId="30691" xr:uid="{00000000-0005-0000-0000-0000588B0000}"/>
    <cellStyle name="Normal 4 8 6 2 2 2 3 2 2" xfId="50641" xr:uid="{00000000-0005-0000-0000-0000598B0000}"/>
    <cellStyle name="Normal 4 8 6 2 2 2 3 3" xfId="22141" xr:uid="{00000000-0005-0000-0000-00005A8B0000}"/>
    <cellStyle name="Normal 4 8 6 2 2 2 3 4" xfId="42091" xr:uid="{00000000-0005-0000-0000-00005B8B0000}"/>
    <cellStyle name="Normal 4 8 6 2 2 2 4" xfId="16439" xr:uid="{00000000-0005-0000-0000-00005C8B0000}"/>
    <cellStyle name="Normal 4 8 6 2 2 2 4 2" xfId="36391" xr:uid="{00000000-0005-0000-0000-00005D8B0000}"/>
    <cellStyle name="Normal 4 8 6 2 2 2 5" xfId="24991" xr:uid="{00000000-0005-0000-0000-00005E8B0000}"/>
    <cellStyle name="Normal 4 8 6 2 2 2 5 2" xfId="44941" xr:uid="{00000000-0005-0000-0000-00005F8B0000}"/>
    <cellStyle name="Normal 4 8 6 2 2 2 6" xfId="13589" xr:uid="{00000000-0005-0000-0000-0000608B0000}"/>
    <cellStyle name="Normal 4 8 6 2 2 2 7" xfId="33541" xr:uid="{00000000-0005-0000-0000-0000618B0000}"/>
    <cellStyle name="Normal 4 8 6 2 2 3" xfId="7886" xr:uid="{00000000-0005-0000-0000-0000628B0000}"/>
    <cellStyle name="Normal 4 8 6 2 2 3 2" xfId="27840" xr:uid="{00000000-0005-0000-0000-0000638B0000}"/>
    <cellStyle name="Normal 4 8 6 2 2 3 2 2" xfId="47790" xr:uid="{00000000-0005-0000-0000-0000648B0000}"/>
    <cellStyle name="Normal 4 8 6 2 2 3 3" xfId="19290" xr:uid="{00000000-0005-0000-0000-0000658B0000}"/>
    <cellStyle name="Normal 4 8 6 2 2 3 4" xfId="39240" xr:uid="{00000000-0005-0000-0000-0000668B0000}"/>
    <cellStyle name="Normal 4 8 6 2 2 4" xfId="10738" xr:uid="{00000000-0005-0000-0000-0000678B0000}"/>
    <cellStyle name="Normal 4 8 6 2 2 4 2" xfId="30690" xr:uid="{00000000-0005-0000-0000-0000688B0000}"/>
    <cellStyle name="Normal 4 8 6 2 2 4 2 2" xfId="50640" xr:uid="{00000000-0005-0000-0000-0000698B0000}"/>
    <cellStyle name="Normal 4 8 6 2 2 4 3" xfId="22140" xr:uid="{00000000-0005-0000-0000-00006A8B0000}"/>
    <cellStyle name="Normal 4 8 6 2 2 4 4" xfId="42090" xr:uid="{00000000-0005-0000-0000-00006B8B0000}"/>
    <cellStyle name="Normal 4 8 6 2 2 5" xfId="16438" xr:uid="{00000000-0005-0000-0000-00006C8B0000}"/>
    <cellStyle name="Normal 4 8 6 2 2 5 2" xfId="36390" xr:uid="{00000000-0005-0000-0000-00006D8B0000}"/>
    <cellStyle name="Normal 4 8 6 2 2 6" xfId="24990" xr:uid="{00000000-0005-0000-0000-00006E8B0000}"/>
    <cellStyle name="Normal 4 8 6 2 2 6 2" xfId="44940" xr:uid="{00000000-0005-0000-0000-00006F8B0000}"/>
    <cellStyle name="Normal 4 8 6 2 2 7" xfId="13588" xr:uid="{00000000-0005-0000-0000-0000708B0000}"/>
    <cellStyle name="Normal 4 8 6 2 2 8" xfId="33540" xr:uid="{00000000-0005-0000-0000-0000718B0000}"/>
    <cellStyle name="Normal 4 8 6 2 3" xfId="3682" xr:uid="{00000000-0005-0000-0000-0000728B0000}"/>
    <cellStyle name="Normal 4 8 6 2 3 2" xfId="3683" xr:uid="{00000000-0005-0000-0000-0000738B0000}"/>
    <cellStyle name="Normal 4 8 6 2 3 2 2" xfId="7889" xr:uid="{00000000-0005-0000-0000-0000748B0000}"/>
    <cellStyle name="Normal 4 8 6 2 3 2 2 2" xfId="27843" xr:uid="{00000000-0005-0000-0000-0000758B0000}"/>
    <cellStyle name="Normal 4 8 6 2 3 2 2 2 2" xfId="47793" xr:uid="{00000000-0005-0000-0000-0000768B0000}"/>
    <cellStyle name="Normal 4 8 6 2 3 2 2 3" xfId="19293" xr:uid="{00000000-0005-0000-0000-0000778B0000}"/>
    <cellStyle name="Normal 4 8 6 2 3 2 2 4" xfId="39243" xr:uid="{00000000-0005-0000-0000-0000788B0000}"/>
    <cellStyle name="Normal 4 8 6 2 3 2 3" xfId="10741" xr:uid="{00000000-0005-0000-0000-0000798B0000}"/>
    <cellStyle name="Normal 4 8 6 2 3 2 3 2" xfId="30693" xr:uid="{00000000-0005-0000-0000-00007A8B0000}"/>
    <cellStyle name="Normal 4 8 6 2 3 2 3 2 2" xfId="50643" xr:uid="{00000000-0005-0000-0000-00007B8B0000}"/>
    <cellStyle name="Normal 4 8 6 2 3 2 3 3" xfId="22143" xr:uid="{00000000-0005-0000-0000-00007C8B0000}"/>
    <cellStyle name="Normal 4 8 6 2 3 2 3 4" xfId="42093" xr:uid="{00000000-0005-0000-0000-00007D8B0000}"/>
    <cellStyle name="Normal 4 8 6 2 3 2 4" xfId="16441" xr:uid="{00000000-0005-0000-0000-00007E8B0000}"/>
    <cellStyle name="Normal 4 8 6 2 3 2 4 2" xfId="36393" xr:uid="{00000000-0005-0000-0000-00007F8B0000}"/>
    <cellStyle name="Normal 4 8 6 2 3 2 5" xfId="24993" xr:uid="{00000000-0005-0000-0000-0000808B0000}"/>
    <cellStyle name="Normal 4 8 6 2 3 2 5 2" xfId="44943" xr:uid="{00000000-0005-0000-0000-0000818B0000}"/>
    <cellStyle name="Normal 4 8 6 2 3 2 6" xfId="13591" xr:uid="{00000000-0005-0000-0000-0000828B0000}"/>
    <cellStyle name="Normal 4 8 6 2 3 2 7" xfId="33543" xr:uid="{00000000-0005-0000-0000-0000838B0000}"/>
    <cellStyle name="Normal 4 8 6 2 3 3" xfId="7888" xr:uid="{00000000-0005-0000-0000-0000848B0000}"/>
    <cellStyle name="Normal 4 8 6 2 3 3 2" xfId="27842" xr:uid="{00000000-0005-0000-0000-0000858B0000}"/>
    <cellStyle name="Normal 4 8 6 2 3 3 2 2" xfId="47792" xr:uid="{00000000-0005-0000-0000-0000868B0000}"/>
    <cellStyle name="Normal 4 8 6 2 3 3 3" xfId="19292" xr:uid="{00000000-0005-0000-0000-0000878B0000}"/>
    <cellStyle name="Normal 4 8 6 2 3 3 4" xfId="39242" xr:uid="{00000000-0005-0000-0000-0000888B0000}"/>
    <cellStyle name="Normal 4 8 6 2 3 4" xfId="10740" xr:uid="{00000000-0005-0000-0000-0000898B0000}"/>
    <cellStyle name="Normal 4 8 6 2 3 4 2" xfId="30692" xr:uid="{00000000-0005-0000-0000-00008A8B0000}"/>
    <cellStyle name="Normal 4 8 6 2 3 4 2 2" xfId="50642" xr:uid="{00000000-0005-0000-0000-00008B8B0000}"/>
    <cellStyle name="Normal 4 8 6 2 3 4 3" xfId="22142" xr:uid="{00000000-0005-0000-0000-00008C8B0000}"/>
    <cellStyle name="Normal 4 8 6 2 3 4 4" xfId="42092" xr:uid="{00000000-0005-0000-0000-00008D8B0000}"/>
    <cellStyle name="Normal 4 8 6 2 3 5" xfId="16440" xr:uid="{00000000-0005-0000-0000-00008E8B0000}"/>
    <cellStyle name="Normal 4 8 6 2 3 5 2" xfId="36392" xr:uid="{00000000-0005-0000-0000-00008F8B0000}"/>
    <cellStyle name="Normal 4 8 6 2 3 6" xfId="24992" xr:uid="{00000000-0005-0000-0000-0000908B0000}"/>
    <cellStyle name="Normal 4 8 6 2 3 6 2" xfId="44942" xr:uid="{00000000-0005-0000-0000-0000918B0000}"/>
    <cellStyle name="Normal 4 8 6 2 3 7" xfId="13590" xr:uid="{00000000-0005-0000-0000-0000928B0000}"/>
    <cellStyle name="Normal 4 8 6 2 3 8" xfId="33542" xr:uid="{00000000-0005-0000-0000-0000938B0000}"/>
    <cellStyle name="Normal 4 8 6 2 4" xfId="3684" xr:uid="{00000000-0005-0000-0000-0000948B0000}"/>
    <cellStyle name="Normal 4 8 6 2 4 2" xfId="7890" xr:uid="{00000000-0005-0000-0000-0000958B0000}"/>
    <cellStyle name="Normal 4 8 6 2 4 2 2" xfId="27844" xr:uid="{00000000-0005-0000-0000-0000968B0000}"/>
    <cellStyle name="Normal 4 8 6 2 4 2 2 2" xfId="47794" xr:uid="{00000000-0005-0000-0000-0000978B0000}"/>
    <cellStyle name="Normal 4 8 6 2 4 2 3" xfId="19294" xr:uid="{00000000-0005-0000-0000-0000988B0000}"/>
    <cellStyle name="Normal 4 8 6 2 4 2 4" xfId="39244" xr:uid="{00000000-0005-0000-0000-0000998B0000}"/>
    <cellStyle name="Normal 4 8 6 2 4 3" xfId="10742" xr:uid="{00000000-0005-0000-0000-00009A8B0000}"/>
    <cellStyle name="Normal 4 8 6 2 4 3 2" xfId="30694" xr:uid="{00000000-0005-0000-0000-00009B8B0000}"/>
    <cellStyle name="Normal 4 8 6 2 4 3 2 2" xfId="50644" xr:uid="{00000000-0005-0000-0000-00009C8B0000}"/>
    <cellStyle name="Normal 4 8 6 2 4 3 3" xfId="22144" xr:uid="{00000000-0005-0000-0000-00009D8B0000}"/>
    <cellStyle name="Normal 4 8 6 2 4 3 4" xfId="42094" xr:uid="{00000000-0005-0000-0000-00009E8B0000}"/>
    <cellStyle name="Normal 4 8 6 2 4 4" xfId="16442" xr:uid="{00000000-0005-0000-0000-00009F8B0000}"/>
    <cellStyle name="Normal 4 8 6 2 4 4 2" xfId="36394" xr:uid="{00000000-0005-0000-0000-0000A08B0000}"/>
    <cellStyle name="Normal 4 8 6 2 4 5" xfId="24994" xr:uid="{00000000-0005-0000-0000-0000A18B0000}"/>
    <cellStyle name="Normal 4 8 6 2 4 5 2" xfId="44944" xr:uid="{00000000-0005-0000-0000-0000A28B0000}"/>
    <cellStyle name="Normal 4 8 6 2 4 6" xfId="13592" xr:uid="{00000000-0005-0000-0000-0000A38B0000}"/>
    <cellStyle name="Normal 4 8 6 2 4 7" xfId="33544" xr:uid="{00000000-0005-0000-0000-0000A48B0000}"/>
    <cellStyle name="Normal 4 8 6 2 5" xfId="7885" xr:uid="{00000000-0005-0000-0000-0000A58B0000}"/>
    <cellStyle name="Normal 4 8 6 2 5 2" xfId="27839" xr:uid="{00000000-0005-0000-0000-0000A68B0000}"/>
    <cellStyle name="Normal 4 8 6 2 5 2 2" xfId="47789" xr:uid="{00000000-0005-0000-0000-0000A78B0000}"/>
    <cellStyle name="Normal 4 8 6 2 5 3" xfId="19289" xr:uid="{00000000-0005-0000-0000-0000A88B0000}"/>
    <cellStyle name="Normal 4 8 6 2 5 4" xfId="39239" xr:uid="{00000000-0005-0000-0000-0000A98B0000}"/>
    <cellStyle name="Normal 4 8 6 2 6" xfId="10737" xr:uid="{00000000-0005-0000-0000-0000AA8B0000}"/>
    <cellStyle name="Normal 4 8 6 2 6 2" xfId="30689" xr:uid="{00000000-0005-0000-0000-0000AB8B0000}"/>
    <cellStyle name="Normal 4 8 6 2 6 2 2" xfId="50639" xr:uid="{00000000-0005-0000-0000-0000AC8B0000}"/>
    <cellStyle name="Normal 4 8 6 2 6 3" xfId="22139" xr:uid="{00000000-0005-0000-0000-0000AD8B0000}"/>
    <cellStyle name="Normal 4 8 6 2 6 4" xfId="42089" xr:uid="{00000000-0005-0000-0000-0000AE8B0000}"/>
    <cellStyle name="Normal 4 8 6 2 7" xfId="16437" xr:uid="{00000000-0005-0000-0000-0000AF8B0000}"/>
    <cellStyle name="Normal 4 8 6 2 7 2" xfId="36389" xr:uid="{00000000-0005-0000-0000-0000B08B0000}"/>
    <cellStyle name="Normal 4 8 6 2 8" xfId="24989" xr:uid="{00000000-0005-0000-0000-0000B18B0000}"/>
    <cellStyle name="Normal 4 8 6 2 8 2" xfId="44939" xr:uid="{00000000-0005-0000-0000-0000B28B0000}"/>
    <cellStyle name="Normal 4 8 6 2 9" xfId="13587" xr:uid="{00000000-0005-0000-0000-0000B38B0000}"/>
    <cellStyle name="Normal 4 8 6 3" xfId="3685" xr:uid="{00000000-0005-0000-0000-0000B48B0000}"/>
    <cellStyle name="Normal 4 8 6 3 2" xfId="3686" xr:uid="{00000000-0005-0000-0000-0000B58B0000}"/>
    <cellStyle name="Normal 4 8 6 3 2 2" xfId="7892" xr:uid="{00000000-0005-0000-0000-0000B68B0000}"/>
    <cellStyle name="Normal 4 8 6 3 2 2 2" xfId="27846" xr:uid="{00000000-0005-0000-0000-0000B78B0000}"/>
    <cellStyle name="Normal 4 8 6 3 2 2 2 2" xfId="47796" xr:uid="{00000000-0005-0000-0000-0000B88B0000}"/>
    <cellStyle name="Normal 4 8 6 3 2 2 3" xfId="19296" xr:uid="{00000000-0005-0000-0000-0000B98B0000}"/>
    <cellStyle name="Normal 4 8 6 3 2 2 4" xfId="39246" xr:uid="{00000000-0005-0000-0000-0000BA8B0000}"/>
    <cellStyle name="Normal 4 8 6 3 2 3" xfId="10744" xr:uid="{00000000-0005-0000-0000-0000BB8B0000}"/>
    <cellStyle name="Normal 4 8 6 3 2 3 2" xfId="30696" xr:uid="{00000000-0005-0000-0000-0000BC8B0000}"/>
    <cellStyle name="Normal 4 8 6 3 2 3 2 2" xfId="50646" xr:uid="{00000000-0005-0000-0000-0000BD8B0000}"/>
    <cellStyle name="Normal 4 8 6 3 2 3 3" xfId="22146" xr:uid="{00000000-0005-0000-0000-0000BE8B0000}"/>
    <cellStyle name="Normal 4 8 6 3 2 3 4" xfId="42096" xr:uid="{00000000-0005-0000-0000-0000BF8B0000}"/>
    <cellStyle name="Normal 4 8 6 3 2 4" xfId="16444" xr:uid="{00000000-0005-0000-0000-0000C08B0000}"/>
    <cellStyle name="Normal 4 8 6 3 2 4 2" xfId="36396" xr:uid="{00000000-0005-0000-0000-0000C18B0000}"/>
    <cellStyle name="Normal 4 8 6 3 2 5" xfId="24996" xr:uid="{00000000-0005-0000-0000-0000C28B0000}"/>
    <cellStyle name="Normal 4 8 6 3 2 5 2" xfId="44946" xr:uid="{00000000-0005-0000-0000-0000C38B0000}"/>
    <cellStyle name="Normal 4 8 6 3 2 6" xfId="13594" xr:uid="{00000000-0005-0000-0000-0000C48B0000}"/>
    <cellStyle name="Normal 4 8 6 3 2 7" xfId="33546" xr:uid="{00000000-0005-0000-0000-0000C58B0000}"/>
    <cellStyle name="Normal 4 8 6 3 3" xfId="7891" xr:uid="{00000000-0005-0000-0000-0000C68B0000}"/>
    <cellStyle name="Normal 4 8 6 3 3 2" xfId="27845" xr:uid="{00000000-0005-0000-0000-0000C78B0000}"/>
    <cellStyle name="Normal 4 8 6 3 3 2 2" xfId="47795" xr:uid="{00000000-0005-0000-0000-0000C88B0000}"/>
    <cellStyle name="Normal 4 8 6 3 3 3" xfId="19295" xr:uid="{00000000-0005-0000-0000-0000C98B0000}"/>
    <cellStyle name="Normal 4 8 6 3 3 4" xfId="39245" xr:uid="{00000000-0005-0000-0000-0000CA8B0000}"/>
    <cellStyle name="Normal 4 8 6 3 4" xfId="10743" xr:uid="{00000000-0005-0000-0000-0000CB8B0000}"/>
    <cellStyle name="Normal 4 8 6 3 4 2" xfId="30695" xr:uid="{00000000-0005-0000-0000-0000CC8B0000}"/>
    <cellStyle name="Normal 4 8 6 3 4 2 2" xfId="50645" xr:uid="{00000000-0005-0000-0000-0000CD8B0000}"/>
    <cellStyle name="Normal 4 8 6 3 4 3" xfId="22145" xr:uid="{00000000-0005-0000-0000-0000CE8B0000}"/>
    <cellStyle name="Normal 4 8 6 3 4 4" xfId="42095" xr:uid="{00000000-0005-0000-0000-0000CF8B0000}"/>
    <cellStyle name="Normal 4 8 6 3 5" xfId="16443" xr:uid="{00000000-0005-0000-0000-0000D08B0000}"/>
    <cellStyle name="Normal 4 8 6 3 5 2" xfId="36395" xr:uid="{00000000-0005-0000-0000-0000D18B0000}"/>
    <cellStyle name="Normal 4 8 6 3 6" xfId="24995" xr:uid="{00000000-0005-0000-0000-0000D28B0000}"/>
    <cellStyle name="Normal 4 8 6 3 6 2" xfId="44945" xr:uid="{00000000-0005-0000-0000-0000D38B0000}"/>
    <cellStyle name="Normal 4 8 6 3 7" xfId="13593" xr:uid="{00000000-0005-0000-0000-0000D48B0000}"/>
    <cellStyle name="Normal 4 8 6 3 8" xfId="33545" xr:uid="{00000000-0005-0000-0000-0000D58B0000}"/>
    <cellStyle name="Normal 4 8 6 4" xfId="3687" xr:uid="{00000000-0005-0000-0000-0000D68B0000}"/>
    <cellStyle name="Normal 4 8 6 4 2" xfId="3688" xr:uid="{00000000-0005-0000-0000-0000D78B0000}"/>
    <cellStyle name="Normal 4 8 6 4 2 2" xfId="7894" xr:uid="{00000000-0005-0000-0000-0000D88B0000}"/>
    <cellStyle name="Normal 4 8 6 4 2 2 2" xfId="27848" xr:uid="{00000000-0005-0000-0000-0000D98B0000}"/>
    <cellStyle name="Normal 4 8 6 4 2 2 2 2" xfId="47798" xr:uid="{00000000-0005-0000-0000-0000DA8B0000}"/>
    <cellStyle name="Normal 4 8 6 4 2 2 3" xfId="19298" xr:uid="{00000000-0005-0000-0000-0000DB8B0000}"/>
    <cellStyle name="Normal 4 8 6 4 2 2 4" xfId="39248" xr:uid="{00000000-0005-0000-0000-0000DC8B0000}"/>
    <cellStyle name="Normal 4 8 6 4 2 3" xfId="10746" xr:uid="{00000000-0005-0000-0000-0000DD8B0000}"/>
    <cellStyle name="Normal 4 8 6 4 2 3 2" xfId="30698" xr:uid="{00000000-0005-0000-0000-0000DE8B0000}"/>
    <cellStyle name="Normal 4 8 6 4 2 3 2 2" xfId="50648" xr:uid="{00000000-0005-0000-0000-0000DF8B0000}"/>
    <cellStyle name="Normal 4 8 6 4 2 3 3" xfId="22148" xr:uid="{00000000-0005-0000-0000-0000E08B0000}"/>
    <cellStyle name="Normal 4 8 6 4 2 3 4" xfId="42098" xr:uid="{00000000-0005-0000-0000-0000E18B0000}"/>
    <cellStyle name="Normal 4 8 6 4 2 4" xfId="16446" xr:uid="{00000000-0005-0000-0000-0000E28B0000}"/>
    <cellStyle name="Normal 4 8 6 4 2 4 2" xfId="36398" xr:uid="{00000000-0005-0000-0000-0000E38B0000}"/>
    <cellStyle name="Normal 4 8 6 4 2 5" xfId="24998" xr:uid="{00000000-0005-0000-0000-0000E48B0000}"/>
    <cellStyle name="Normal 4 8 6 4 2 5 2" xfId="44948" xr:uid="{00000000-0005-0000-0000-0000E58B0000}"/>
    <cellStyle name="Normal 4 8 6 4 2 6" xfId="13596" xr:uid="{00000000-0005-0000-0000-0000E68B0000}"/>
    <cellStyle name="Normal 4 8 6 4 2 7" xfId="33548" xr:uid="{00000000-0005-0000-0000-0000E78B0000}"/>
    <cellStyle name="Normal 4 8 6 4 3" xfId="7893" xr:uid="{00000000-0005-0000-0000-0000E88B0000}"/>
    <cellStyle name="Normal 4 8 6 4 3 2" xfId="27847" xr:uid="{00000000-0005-0000-0000-0000E98B0000}"/>
    <cellStyle name="Normal 4 8 6 4 3 2 2" xfId="47797" xr:uid="{00000000-0005-0000-0000-0000EA8B0000}"/>
    <cellStyle name="Normal 4 8 6 4 3 3" xfId="19297" xr:uid="{00000000-0005-0000-0000-0000EB8B0000}"/>
    <cellStyle name="Normal 4 8 6 4 3 4" xfId="39247" xr:uid="{00000000-0005-0000-0000-0000EC8B0000}"/>
    <cellStyle name="Normal 4 8 6 4 4" xfId="10745" xr:uid="{00000000-0005-0000-0000-0000ED8B0000}"/>
    <cellStyle name="Normal 4 8 6 4 4 2" xfId="30697" xr:uid="{00000000-0005-0000-0000-0000EE8B0000}"/>
    <cellStyle name="Normal 4 8 6 4 4 2 2" xfId="50647" xr:uid="{00000000-0005-0000-0000-0000EF8B0000}"/>
    <cellStyle name="Normal 4 8 6 4 4 3" xfId="22147" xr:uid="{00000000-0005-0000-0000-0000F08B0000}"/>
    <cellStyle name="Normal 4 8 6 4 4 4" xfId="42097" xr:uid="{00000000-0005-0000-0000-0000F18B0000}"/>
    <cellStyle name="Normal 4 8 6 4 5" xfId="16445" xr:uid="{00000000-0005-0000-0000-0000F28B0000}"/>
    <cellStyle name="Normal 4 8 6 4 5 2" xfId="36397" xr:uid="{00000000-0005-0000-0000-0000F38B0000}"/>
    <cellStyle name="Normal 4 8 6 4 6" xfId="24997" xr:uid="{00000000-0005-0000-0000-0000F48B0000}"/>
    <cellStyle name="Normal 4 8 6 4 6 2" xfId="44947" xr:uid="{00000000-0005-0000-0000-0000F58B0000}"/>
    <cellStyle name="Normal 4 8 6 4 7" xfId="13595" xr:uid="{00000000-0005-0000-0000-0000F68B0000}"/>
    <cellStyle name="Normal 4 8 6 4 8" xfId="33547" xr:uid="{00000000-0005-0000-0000-0000F78B0000}"/>
    <cellStyle name="Normal 4 8 6 5" xfId="3689" xr:uid="{00000000-0005-0000-0000-0000F88B0000}"/>
    <cellStyle name="Normal 4 8 6 5 2" xfId="7895" xr:uid="{00000000-0005-0000-0000-0000F98B0000}"/>
    <cellStyle name="Normal 4 8 6 5 2 2" xfId="27849" xr:uid="{00000000-0005-0000-0000-0000FA8B0000}"/>
    <cellStyle name="Normal 4 8 6 5 2 2 2" xfId="47799" xr:uid="{00000000-0005-0000-0000-0000FB8B0000}"/>
    <cellStyle name="Normal 4 8 6 5 2 3" xfId="19299" xr:uid="{00000000-0005-0000-0000-0000FC8B0000}"/>
    <cellStyle name="Normal 4 8 6 5 2 4" xfId="39249" xr:uid="{00000000-0005-0000-0000-0000FD8B0000}"/>
    <cellStyle name="Normal 4 8 6 5 3" xfId="10747" xr:uid="{00000000-0005-0000-0000-0000FE8B0000}"/>
    <cellStyle name="Normal 4 8 6 5 3 2" xfId="30699" xr:uid="{00000000-0005-0000-0000-0000FF8B0000}"/>
    <cellStyle name="Normal 4 8 6 5 3 2 2" xfId="50649" xr:uid="{00000000-0005-0000-0000-0000008C0000}"/>
    <cellStyle name="Normal 4 8 6 5 3 3" xfId="22149" xr:uid="{00000000-0005-0000-0000-0000018C0000}"/>
    <cellStyle name="Normal 4 8 6 5 3 4" xfId="42099" xr:uid="{00000000-0005-0000-0000-0000028C0000}"/>
    <cellStyle name="Normal 4 8 6 5 4" xfId="16447" xr:uid="{00000000-0005-0000-0000-0000038C0000}"/>
    <cellStyle name="Normal 4 8 6 5 4 2" xfId="36399" xr:uid="{00000000-0005-0000-0000-0000048C0000}"/>
    <cellStyle name="Normal 4 8 6 5 5" xfId="24999" xr:uid="{00000000-0005-0000-0000-0000058C0000}"/>
    <cellStyle name="Normal 4 8 6 5 5 2" xfId="44949" xr:uid="{00000000-0005-0000-0000-0000068C0000}"/>
    <cellStyle name="Normal 4 8 6 5 6" xfId="13597" xr:uid="{00000000-0005-0000-0000-0000078C0000}"/>
    <cellStyle name="Normal 4 8 6 5 7" xfId="33549" xr:uid="{00000000-0005-0000-0000-0000088C0000}"/>
    <cellStyle name="Normal 4 8 6 6" xfId="7884" xr:uid="{00000000-0005-0000-0000-0000098C0000}"/>
    <cellStyle name="Normal 4 8 6 6 2" xfId="27838" xr:uid="{00000000-0005-0000-0000-00000A8C0000}"/>
    <cellStyle name="Normal 4 8 6 6 2 2" xfId="47788" xr:uid="{00000000-0005-0000-0000-00000B8C0000}"/>
    <cellStyle name="Normal 4 8 6 6 3" xfId="19288" xr:uid="{00000000-0005-0000-0000-00000C8C0000}"/>
    <cellStyle name="Normal 4 8 6 6 4" xfId="39238" xr:uid="{00000000-0005-0000-0000-00000D8C0000}"/>
    <cellStyle name="Normal 4 8 6 7" xfId="10736" xr:uid="{00000000-0005-0000-0000-00000E8C0000}"/>
    <cellStyle name="Normal 4 8 6 7 2" xfId="30688" xr:uid="{00000000-0005-0000-0000-00000F8C0000}"/>
    <cellStyle name="Normal 4 8 6 7 2 2" xfId="50638" xr:uid="{00000000-0005-0000-0000-0000108C0000}"/>
    <cellStyle name="Normal 4 8 6 7 3" xfId="22138" xr:uid="{00000000-0005-0000-0000-0000118C0000}"/>
    <cellStyle name="Normal 4 8 6 7 4" xfId="42088" xr:uid="{00000000-0005-0000-0000-0000128C0000}"/>
    <cellStyle name="Normal 4 8 6 8" xfId="16436" xr:uid="{00000000-0005-0000-0000-0000138C0000}"/>
    <cellStyle name="Normal 4 8 6 8 2" xfId="36388" xr:uid="{00000000-0005-0000-0000-0000148C0000}"/>
    <cellStyle name="Normal 4 8 6 9" xfId="24988" xr:uid="{00000000-0005-0000-0000-0000158C0000}"/>
    <cellStyle name="Normal 4 8 6 9 2" xfId="44938" xr:uid="{00000000-0005-0000-0000-0000168C0000}"/>
    <cellStyle name="Normal 4 8 7" xfId="3690" xr:uid="{00000000-0005-0000-0000-0000178C0000}"/>
    <cellStyle name="Normal 4 8 7 10" xfId="33550" xr:uid="{00000000-0005-0000-0000-0000188C0000}"/>
    <cellStyle name="Normal 4 8 7 2" xfId="3691" xr:uid="{00000000-0005-0000-0000-0000198C0000}"/>
    <cellStyle name="Normal 4 8 7 2 2" xfId="3692" xr:uid="{00000000-0005-0000-0000-00001A8C0000}"/>
    <cellStyle name="Normal 4 8 7 2 2 2" xfId="7898" xr:uid="{00000000-0005-0000-0000-00001B8C0000}"/>
    <cellStyle name="Normal 4 8 7 2 2 2 2" xfId="27852" xr:uid="{00000000-0005-0000-0000-00001C8C0000}"/>
    <cellStyle name="Normal 4 8 7 2 2 2 2 2" xfId="47802" xr:uid="{00000000-0005-0000-0000-00001D8C0000}"/>
    <cellStyle name="Normal 4 8 7 2 2 2 3" xfId="19302" xr:uid="{00000000-0005-0000-0000-00001E8C0000}"/>
    <cellStyle name="Normal 4 8 7 2 2 2 4" xfId="39252" xr:uid="{00000000-0005-0000-0000-00001F8C0000}"/>
    <cellStyle name="Normal 4 8 7 2 2 3" xfId="10750" xr:uid="{00000000-0005-0000-0000-0000208C0000}"/>
    <cellStyle name="Normal 4 8 7 2 2 3 2" xfId="30702" xr:uid="{00000000-0005-0000-0000-0000218C0000}"/>
    <cellStyle name="Normal 4 8 7 2 2 3 2 2" xfId="50652" xr:uid="{00000000-0005-0000-0000-0000228C0000}"/>
    <cellStyle name="Normal 4 8 7 2 2 3 3" xfId="22152" xr:uid="{00000000-0005-0000-0000-0000238C0000}"/>
    <cellStyle name="Normal 4 8 7 2 2 3 4" xfId="42102" xr:uid="{00000000-0005-0000-0000-0000248C0000}"/>
    <cellStyle name="Normal 4 8 7 2 2 4" xfId="16450" xr:uid="{00000000-0005-0000-0000-0000258C0000}"/>
    <cellStyle name="Normal 4 8 7 2 2 4 2" xfId="36402" xr:uid="{00000000-0005-0000-0000-0000268C0000}"/>
    <cellStyle name="Normal 4 8 7 2 2 5" xfId="25002" xr:uid="{00000000-0005-0000-0000-0000278C0000}"/>
    <cellStyle name="Normal 4 8 7 2 2 5 2" xfId="44952" xr:uid="{00000000-0005-0000-0000-0000288C0000}"/>
    <cellStyle name="Normal 4 8 7 2 2 6" xfId="13600" xr:uid="{00000000-0005-0000-0000-0000298C0000}"/>
    <cellStyle name="Normal 4 8 7 2 2 7" xfId="33552" xr:uid="{00000000-0005-0000-0000-00002A8C0000}"/>
    <cellStyle name="Normal 4 8 7 2 3" xfId="7897" xr:uid="{00000000-0005-0000-0000-00002B8C0000}"/>
    <cellStyle name="Normal 4 8 7 2 3 2" xfId="27851" xr:uid="{00000000-0005-0000-0000-00002C8C0000}"/>
    <cellStyle name="Normal 4 8 7 2 3 2 2" xfId="47801" xr:uid="{00000000-0005-0000-0000-00002D8C0000}"/>
    <cellStyle name="Normal 4 8 7 2 3 3" xfId="19301" xr:uid="{00000000-0005-0000-0000-00002E8C0000}"/>
    <cellStyle name="Normal 4 8 7 2 3 4" xfId="39251" xr:uid="{00000000-0005-0000-0000-00002F8C0000}"/>
    <cellStyle name="Normal 4 8 7 2 4" xfId="10749" xr:uid="{00000000-0005-0000-0000-0000308C0000}"/>
    <cellStyle name="Normal 4 8 7 2 4 2" xfId="30701" xr:uid="{00000000-0005-0000-0000-0000318C0000}"/>
    <cellStyle name="Normal 4 8 7 2 4 2 2" xfId="50651" xr:uid="{00000000-0005-0000-0000-0000328C0000}"/>
    <cellStyle name="Normal 4 8 7 2 4 3" xfId="22151" xr:uid="{00000000-0005-0000-0000-0000338C0000}"/>
    <cellStyle name="Normal 4 8 7 2 4 4" xfId="42101" xr:uid="{00000000-0005-0000-0000-0000348C0000}"/>
    <cellStyle name="Normal 4 8 7 2 5" xfId="16449" xr:uid="{00000000-0005-0000-0000-0000358C0000}"/>
    <cellStyle name="Normal 4 8 7 2 5 2" xfId="36401" xr:uid="{00000000-0005-0000-0000-0000368C0000}"/>
    <cellStyle name="Normal 4 8 7 2 6" xfId="25001" xr:uid="{00000000-0005-0000-0000-0000378C0000}"/>
    <cellStyle name="Normal 4 8 7 2 6 2" xfId="44951" xr:uid="{00000000-0005-0000-0000-0000388C0000}"/>
    <cellStyle name="Normal 4 8 7 2 7" xfId="13599" xr:uid="{00000000-0005-0000-0000-0000398C0000}"/>
    <cellStyle name="Normal 4 8 7 2 8" xfId="33551" xr:uid="{00000000-0005-0000-0000-00003A8C0000}"/>
    <cellStyle name="Normal 4 8 7 3" xfId="3693" xr:uid="{00000000-0005-0000-0000-00003B8C0000}"/>
    <cellStyle name="Normal 4 8 7 3 2" xfId="3694" xr:uid="{00000000-0005-0000-0000-00003C8C0000}"/>
    <cellStyle name="Normal 4 8 7 3 2 2" xfId="7900" xr:uid="{00000000-0005-0000-0000-00003D8C0000}"/>
    <cellStyle name="Normal 4 8 7 3 2 2 2" xfId="27854" xr:uid="{00000000-0005-0000-0000-00003E8C0000}"/>
    <cellStyle name="Normal 4 8 7 3 2 2 2 2" xfId="47804" xr:uid="{00000000-0005-0000-0000-00003F8C0000}"/>
    <cellStyle name="Normal 4 8 7 3 2 2 3" xfId="19304" xr:uid="{00000000-0005-0000-0000-0000408C0000}"/>
    <cellStyle name="Normal 4 8 7 3 2 2 4" xfId="39254" xr:uid="{00000000-0005-0000-0000-0000418C0000}"/>
    <cellStyle name="Normal 4 8 7 3 2 3" xfId="10752" xr:uid="{00000000-0005-0000-0000-0000428C0000}"/>
    <cellStyle name="Normal 4 8 7 3 2 3 2" xfId="30704" xr:uid="{00000000-0005-0000-0000-0000438C0000}"/>
    <cellStyle name="Normal 4 8 7 3 2 3 2 2" xfId="50654" xr:uid="{00000000-0005-0000-0000-0000448C0000}"/>
    <cellStyle name="Normal 4 8 7 3 2 3 3" xfId="22154" xr:uid="{00000000-0005-0000-0000-0000458C0000}"/>
    <cellStyle name="Normal 4 8 7 3 2 3 4" xfId="42104" xr:uid="{00000000-0005-0000-0000-0000468C0000}"/>
    <cellStyle name="Normal 4 8 7 3 2 4" xfId="16452" xr:uid="{00000000-0005-0000-0000-0000478C0000}"/>
    <cellStyle name="Normal 4 8 7 3 2 4 2" xfId="36404" xr:uid="{00000000-0005-0000-0000-0000488C0000}"/>
    <cellStyle name="Normal 4 8 7 3 2 5" xfId="25004" xr:uid="{00000000-0005-0000-0000-0000498C0000}"/>
    <cellStyle name="Normal 4 8 7 3 2 5 2" xfId="44954" xr:uid="{00000000-0005-0000-0000-00004A8C0000}"/>
    <cellStyle name="Normal 4 8 7 3 2 6" xfId="13602" xr:uid="{00000000-0005-0000-0000-00004B8C0000}"/>
    <cellStyle name="Normal 4 8 7 3 2 7" xfId="33554" xr:uid="{00000000-0005-0000-0000-00004C8C0000}"/>
    <cellStyle name="Normal 4 8 7 3 3" xfId="7899" xr:uid="{00000000-0005-0000-0000-00004D8C0000}"/>
    <cellStyle name="Normal 4 8 7 3 3 2" xfId="27853" xr:uid="{00000000-0005-0000-0000-00004E8C0000}"/>
    <cellStyle name="Normal 4 8 7 3 3 2 2" xfId="47803" xr:uid="{00000000-0005-0000-0000-00004F8C0000}"/>
    <cellStyle name="Normal 4 8 7 3 3 3" xfId="19303" xr:uid="{00000000-0005-0000-0000-0000508C0000}"/>
    <cellStyle name="Normal 4 8 7 3 3 4" xfId="39253" xr:uid="{00000000-0005-0000-0000-0000518C0000}"/>
    <cellStyle name="Normal 4 8 7 3 4" xfId="10751" xr:uid="{00000000-0005-0000-0000-0000528C0000}"/>
    <cellStyle name="Normal 4 8 7 3 4 2" xfId="30703" xr:uid="{00000000-0005-0000-0000-0000538C0000}"/>
    <cellStyle name="Normal 4 8 7 3 4 2 2" xfId="50653" xr:uid="{00000000-0005-0000-0000-0000548C0000}"/>
    <cellStyle name="Normal 4 8 7 3 4 3" xfId="22153" xr:uid="{00000000-0005-0000-0000-0000558C0000}"/>
    <cellStyle name="Normal 4 8 7 3 4 4" xfId="42103" xr:uid="{00000000-0005-0000-0000-0000568C0000}"/>
    <cellStyle name="Normal 4 8 7 3 5" xfId="16451" xr:uid="{00000000-0005-0000-0000-0000578C0000}"/>
    <cellStyle name="Normal 4 8 7 3 5 2" xfId="36403" xr:uid="{00000000-0005-0000-0000-0000588C0000}"/>
    <cellStyle name="Normal 4 8 7 3 6" xfId="25003" xr:uid="{00000000-0005-0000-0000-0000598C0000}"/>
    <cellStyle name="Normal 4 8 7 3 6 2" xfId="44953" xr:uid="{00000000-0005-0000-0000-00005A8C0000}"/>
    <cellStyle name="Normal 4 8 7 3 7" xfId="13601" xr:uid="{00000000-0005-0000-0000-00005B8C0000}"/>
    <cellStyle name="Normal 4 8 7 3 8" xfId="33553" xr:uid="{00000000-0005-0000-0000-00005C8C0000}"/>
    <cellStyle name="Normal 4 8 7 4" xfId="3695" xr:uid="{00000000-0005-0000-0000-00005D8C0000}"/>
    <cellStyle name="Normal 4 8 7 4 2" xfId="7901" xr:uid="{00000000-0005-0000-0000-00005E8C0000}"/>
    <cellStyle name="Normal 4 8 7 4 2 2" xfId="27855" xr:uid="{00000000-0005-0000-0000-00005F8C0000}"/>
    <cellStyle name="Normal 4 8 7 4 2 2 2" xfId="47805" xr:uid="{00000000-0005-0000-0000-0000608C0000}"/>
    <cellStyle name="Normal 4 8 7 4 2 3" xfId="19305" xr:uid="{00000000-0005-0000-0000-0000618C0000}"/>
    <cellStyle name="Normal 4 8 7 4 2 4" xfId="39255" xr:uid="{00000000-0005-0000-0000-0000628C0000}"/>
    <cellStyle name="Normal 4 8 7 4 3" xfId="10753" xr:uid="{00000000-0005-0000-0000-0000638C0000}"/>
    <cellStyle name="Normal 4 8 7 4 3 2" xfId="30705" xr:uid="{00000000-0005-0000-0000-0000648C0000}"/>
    <cellStyle name="Normal 4 8 7 4 3 2 2" xfId="50655" xr:uid="{00000000-0005-0000-0000-0000658C0000}"/>
    <cellStyle name="Normal 4 8 7 4 3 3" xfId="22155" xr:uid="{00000000-0005-0000-0000-0000668C0000}"/>
    <cellStyle name="Normal 4 8 7 4 3 4" xfId="42105" xr:uid="{00000000-0005-0000-0000-0000678C0000}"/>
    <cellStyle name="Normal 4 8 7 4 4" xfId="16453" xr:uid="{00000000-0005-0000-0000-0000688C0000}"/>
    <cellStyle name="Normal 4 8 7 4 4 2" xfId="36405" xr:uid="{00000000-0005-0000-0000-0000698C0000}"/>
    <cellStyle name="Normal 4 8 7 4 5" xfId="25005" xr:uid="{00000000-0005-0000-0000-00006A8C0000}"/>
    <cellStyle name="Normal 4 8 7 4 5 2" xfId="44955" xr:uid="{00000000-0005-0000-0000-00006B8C0000}"/>
    <cellStyle name="Normal 4 8 7 4 6" xfId="13603" xr:uid="{00000000-0005-0000-0000-00006C8C0000}"/>
    <cellStyle name="Normal 4 8 7 4 7" xfId="33555" xr:uid="{00000000-0005-0000-0000-00006D8C0000}"/>
    <cellStyle name="Normal 4 8 7 5" xfId="7896" xr:uid="{00000000-0005-0000-0000-00006E8C0000}"/>
    <cellStyle name="Normal 4 8 7 5 2" xfId="27850" xr:uid="{00000000-0005-0000-0000-00006F8C0000}"/>
    <cellStyle name="Normal 4 8 7 5 2 2" xfId="47800" xr:uid="{00000000-0005-0000-0000-0000708C0000}"/>
    <cellStyle name="Normal 4 8 7 5 3" xfId="19300" xr:uid="{00000000-0005-0000-0000-0000718C0000}"/>
    <cellStyle name="Normal 4 8 7 5 4" xfId="39250" xr:uid="{00000000-0005-0000-0000-0000728C0000}"/>
    <cellStyle name="Normal 4 8 7 6" xfId="10748" xr:uid="{00000000-0005-0000-0000-0000738C0000}"/>
    <cellStyle name="Normal 4 8 7 6 2" xfId="30700" xr:uid="{00000000-0005-0000-0000-0000748C0000}"/>
    <cellStyle name="Normal 4 8 7 6 2 2" xfId="50650" xr:uid="{00000000-0005-0000-0000-0000758C0000}"/>
    <cellStyle name="Normal 4 8 7 6 3" xfId="22150" xr:uid="{00000000-0005-0000-0000-0000768C0000}"/>
    <cellStyle name="Normal 4 8 7 6 4" xfId="42100" xr:uid="{00000000-0005-0000-0000-0000778C0000}"/>
    <cellStyle name="Normal 4 8 7 7" xfId="16448" xr:uid="{00000000-0005-0000-0000-0000788C0000}"/>
    <cellStyle name="Normal 4 8 7 7 2" xfId="36400" xr:uid="{00000000-0005-0000-0000-0000798C0000}"/>
    <cellStyle name="Normal 4 8 7 8" xfId="25000" xr:uid="{00000000-0005-0000-0000-00007A8C0000}"/>
    <cellStyle name="Normal 4 8 7 8 2" xfId="44950" xr:uid="{00000000-0005-0000-0000-00007B8C0000}"/>
    <cellStyle name="Normal 4 8 7 9" xfId="13598" xr:uid="{00000000-0005-0000-0000-00007C8C0000}"/>
    <cellStyle name="Normal 4 8 8" xfId="3696" xr:uid="{00000000-0005-0000-0000-00007D8C0000}"/>
    <cellStyle name="Normal 4 8 8 2" xfId="3697" xr:uid="{00000000-0005-0000-0000-00007E8C0000}"/>
    <cellStyle name="Normal 4 8 8 2 2" xfId="3698" xr:uid="{00000000-0005-0000-0000-00007F8C0000}"/>
    <cellStyle name="Normal 4 8 8 2 2 2" xfId="7904" xr:uid="{00000000-0005-0000-0000-0000808C0000}"/>
    <cellStyle name="Normal 4 8 8 2 2 2 2" xfId="27858" xr:uid="{00000000-0005-0000-0000-0000818C0000}"/>
    <cellStyle name="Normal 4 8 8 2 2 2 2 2" xfId="47808" xr:uid="{00000000-0005-0000-0000-0000828C0000}"/>
    <cellStyle name="Normal 4 8 8 2 2 2 3" xfId="19308" xr:uid="{00000000-0005-0000-0000-0000838C0000}"/>
    <cellStyle name="Normal 4 8 8 2 2 2 4" xfId="39258" xr:uid="{00000000-0005-0000-0000-0000848C0000}"/>
    <cellStyle name="Normal 4 8 8 2 2 3" xfId="10756" xr:uid="{00000000-0005-0000-0000-0000858C0000}"/>
    <cellStyle name="Normal 4 8 8 2 2 3 2" xfId="30708" xr:uid="{00000000-0005-0000-0000-0000868C0000}"/>
    <cellStyle name="Normal 4 8 8 2 2 3 2 2" xfId="50658" xr:uid="{00000000-0005-0000-0000-0000878C0000}"/>
    <cellStyle name="Normal 4 8 8 2 2 3 3" xfId="22158" xr:uid="{00000000-0005-0000-0000-0000888C0000}"/>
    <cellStyle name="Normal 4 8 8 2 2 3 4" xfId="42108" xr:uid="{00000000-0005-0000-0000-0000898C0000}"/>
    <cellStyle name="Normal 4 8 8 2 2 4" xfId="16456" xr:uid="{00000000-0005-0000-0000-00008A8C0000}"/>
    <cellStyle name="Normal 4 8 8 2 2 4 2" xfId="36408" xr:uid="{00000000-0005-0000-0000-00008B8C0000}"/>
    <cellStyle name="Normal 4 8 8 2 2 5" xfId="25008" xr:uid="{00000000-0005-0000-0000-00008C8C0000}"/>
    <cellStyle name="Normal 4 8 8 2 2 5 2" xfId="44958" xr:uid="{00000000-0005-0000-0000-00008D8C0000}"/>
    <cellStyle name="Normal 4 8 8 2 2 6" xfId="13606" xr:uid="{00000000-0005-0000-0000-00008E8C0000}"/>
    <cellStyle name="Normal 4 8 8 2 2 7" xfId="33558" xr:uid="{00000000-0005-0000-0000-00008F8C0000}"/>
    <cellStyle name="Normal 4 8 8 2 3" xfId="7903" xr:uid="{00000000-0005-0000-0000-0000908C0000}"/>
    <cellStyle name="Normal 4 8 8 2 3 2" xfId="27857" xr:uid="{00000000-0005-0000-0000-0000918C0000}"/>
    <cellStyle name="Normal 4 8 8 2 3 2 2" xfId="47807" xr:uid="{00000000-0005-0000-0000-0000928C0000}"/>
    <cellStyle name="Normal 4 8 8 2 3 3" xfId="19307" xr:uid="{00000000-0005-0000-0000-0000938C0000}"/>
    <cellStyle name="Normal 4 8 8 2 3 4" xfId="39257" xr:uid="{00000000-0005-0000-0000-0000948C0000}"/>
    <cellStyle name="Normal 4 8 8 2 4" xfId="10755" xr:uid="{00000000-0005-0000-0000-0000958C0000}"/>
    <cellStyle name="Normal 4 8 8 2 4 2" xfId="30707" xr:uid="{00000000-0005-0000-0000-0000968C0000}"/>
    <cellStyle name="Normal 4 8 8 2 4 2 2" xfId="50657" xr:uid="{00000000-0005-0000-0000-0000978C0000}"/>
    <cellStyle name="Normal 4 8 8 2 4 3" xfId="22157" xr:uid="{00000000-0005-0000-0000-0000988C0000}"/>
    <cellStyle name="Normal 4 8 8 2 4 4" xfId="42107" xr:uid="{00000000-0005-0000-0000-0000998C0000}"/>
    <cellStyle name="Normal 4 8 8 2 5" xfId="16455" xr:uid="{00000000-0005-0000-0000-00009A8C0000}"/>
    <cellStyle name="Normal 4 8 8 2 5 2" xfId="36407" xr:uid="{00000000-0005-0000-0000-00009B8C0000}"/>
    <cellStyle name="Normal 4 8 8 2 6" xfId="25007" xr:uid="{00000000-0005-0000-0000-00009C8C0000}"/>
    <cellStyle name="Normal 4 8 8 2 6 2" xfId="44957" xr:uid="{00000000-0005-0000-0000-00009D8C0000}"/>
    <cellStyle name="Normal 4 8 8 2 7" xfId="13605" xr:uid="{00000000-0005-0000-0000-00009E8C0000}"/>
    <cellStyle name="Normal 4 8 8 2 8" xfId="33557" xr:uid="{00000000-0005-0000-0000-00009F8C0000}"/>
    <cellStyle name="Normal 4 8 8 3" xfId="3699" xr:uid="{00000000-0005-0000-0000-0000A08C0000}"/>
    <cellStyle name="Normal 4 8 8 3 2" xfId="3700" xr:uid="{00000000-0005-0000-0000-0000A18C0000}"/>
    <cellStyle name="Normal 4 8 8 3 2 2" xfId="7906" xr:uid="{00000000-0005-0000-0000-0000A28C0000}"/>
    <cellStyle name="Normal 4 8 8 3 2 2 2" xfId="27860" xr:uid="{00000000-0005-0000-0000-0000A38C0000}"/>
    <cellStyle name="Normal 4 8 8 3 2 2 2 2" xfId="47810" xr:uid="{00000000-0005-0000-0000-0000A48C0000}"/>
    <cellStyle name="Normal 4 8 8 3 2 2 3" xfId="19310" xr:uid="{00000000-0005-0000-0000-0000A58C0000}"/>
    <cellStyle name="Normal 4 8 8 3 2 2 4" xfId="39260" xr:uid="{00000000-0005-0000-0000-0000A68C0000}"/>
    <cellStyle name="Normal 4 8 8 3 2 3" xfId="10758" xr:uid="{00000000-0005-0000-0000-0000A78C0000}"/>
    <cellStyle name="Normal 4 8 8 3 2 3 2" xfId="30710" xr:uid="{00000000-0005-0000-0000-0000A88C0000}"/>
    <cellStyle name="Normal 4 8 8 3 2 3 2 2" xfId="50660" xr:uid="{00000000-0005-0000-0000-0000A98C0000}"/>
    <cellStyle name="Normal 4 8 8 3 2 3 3" xfId="22160" xr:uid="{00000000-0005-0000-0000-0000AA8C0000}"/>
    <cellStyle name="Normal 4 8 8 3 2 3 4" xfId="42110" xr:uid="{00000000-0005-0000-0000-0000AB8C0000}"/>
    <cellStyle name="Normal 4 8 8 3 2 4" xfId="16458" xr:uid="{00000000-0005-0000-0000-0000AC8C0000}"/>
    <cellStyle name="Normal 4 8 8 3 2 4 2" xfId="36410" xr:uid="{00000000-0005-0000-0000-0000AD8C0000}"/>
    <cellStyle name="Normal 4 8 8 3 2 5" xfId="25010" xr:uid="{00000000-0005-0000-0000-0000AE8C0000}"/>
    <cellStyle name="Normal 4 8 8 3 2 5 2" xfId="44960" xr:uid="{00000000-0005-0000-0000-0000AF8C0000}"/>
    <cellStyle name="Normal 4 8 8 3 2 6" xfId="13608" xr:uid="{00000000-0005-0000-0000-0000B08C0000}"/>
    <cellStyle name="Normal 4 8 8 3 2 7" xfId="33560" xr:uid="{00000000-0005-0000-0000-0000B18C0000}"/>
    <cellStyle name="Normal 4 8 8 3 3" xfId="7905" xr:uid="{00000000-0005-0000-0000-0000B28C0000}"/>
    <cellStyle name="Normal 4 8 8 3 3 2" xfId="27859" xr:uid="{00000000-0005-0000-0000-0000B38C0000}"/>
    <cellStyle name="Normal 4 8 8 3 3 2 2" xfId="47809" xr:uid="{00000000-0005-0000-0000-0000B48C0000}"/>
    <cellStyle name="Normal 4 8 8 3 3 3" xfId="19309" xr:uid="{00000000-0005-0000-0000-0000B58C0000}"/>
    <cellStyle name="Normal 4 8 8 3 3 4" xfId="39259" xr:uid="{00000000-0005-0000-0000-0000B68C0000}"/>
    <cellStyle name="Normal 4 8 8 3 4" xfId="10757" xr:uid="{00000000-0005-0000-0000-0000B78C0000}"/>
    <cellStyle name="Normal 4 8 8 3 4 2" xfId="30709" xr:uid="{00000000-0005-0000-0000-0000B88C0000}"/>
    <cellStyle name="Normal 4 8 8 3 4 2 2" xfId="50659" xr:uid="{00000000-0005-0000-0000-0000B98C0000}"/>
    <cellStyle name="Normal 4 8 8 3 4 3" xfId="22159" xr:uid="{00000000-0005-0000-0000-0000BA8C0000}"/>
    <cellStyle name="Normal 4 8 8 3 4 4" xfId="42109" xr:uid="{00000000-0005-0000-0000-0000BB8C0000}"/>
    <cellStyle name="Normal 4 8 8 3 5" xfId="16457" xr:uid="{00000000-0005-0000-0000-0000BC8C0000}"/>
    <cellStyle name="Normal 4 8 8 3 5 2" xfId="36409" xr:uid="{00000000-0005-0000-0000-0000BD8C0000}"/>
    <cellStyle name="Normal 4 8 8 3 6" xfId="25009" xr:uid="{00000000-0005-0000-0000-0000BE8C0000}"/>
    <cellStyle name="Normal 4 8 8 3 6 2" xfId="44959" xr:uid="{00000000-0005-0000-0000-0000BF8C0000}"/>
    <cellStyle name="Normal 4 8 8 3 7" xfId="13607" xr:uid="{00000000-0005-0000-0000-0000C08C0000}"/>
    <cellStyle name="Normal 4 8 8 3 8" xfId="33559" xr:uid="{00000000-0005-0000-0000-0000C18C0000}"/>
    <cellStyle name="Normal 4 8 8 4" xfId="7902" xr:uid="{00000000-0005-0000-0000-0000C28C0000}"/>
    <cellStyle name="Normal 4 8 8 4 2" xfId="27856" xr:uid="{00000000-0005-0000-0000-0000C38C0000}"/>
    <cellStyle name="Normal 4 8 8 4 2 2" xfId="47806" xr:uid="{00000000-0005-0000-0000-0000C48C0000}"/>
    <cellStyle name="Normal 4 8 8 4 3" xfId="19306" xr:uid="{00000000-0005-0000-0000-0000C58C0000}"/>
    <cellStyle name="Normal 4 8 8 4 4" xfId="39256" xr:uid="{00000000-0005-0000-0000-0000C68C0000}"/>
    <cellStyle name="Normal 4 8 8 5" xfId="10754" xr:uid="{00000000-0005-0000-0000-0000C78C0000}"/>
    <cellStyle name="Normal 4 8 8 5 2" xfId="30706" xr:uid="{00000000-0005-0000-0000-0000C88C0000}"/>
    <cellStyle name="Normal 4 8 8 5 2 2" xfId="50656" xr:uid="{00000000-0005-0000-0000-0000C98C0000}"/>
    <cellStyle name="Normal 4 8 8 5 3" xfId="22156" xr:uid="{00000000-0005-0000-0000-0000CA8C0000}"/>
    <cellStyle name="Normal 4 8 8 5 4" xfId="42106" xr:uid="{00000000-0005-0000-0000-0000CB8C0000}"/>
    <cellStyle name="Normal 4 8 8 6" xfId="16454" xr:uid="{00000000-0005-0000-0000-0000CC8C0000}"/>
    <cellStyle name="Normal 4 8 8 6 2" xfId="36406" xr:uid="{00000000-0005-0000-0000-0000CD8C0000}"/>
    <cellStyle name="Normal 4 8 8 7" xfId="25006" xr:uid="{00000000-0005-0000-0000-0000CE8C0000}"/>
    <cellStyle name="Normal 4 8 8 7 2" xfId="44956" xr:uid="{00000000-0005-0000-0000-0000CF8C0000}"/>
    <cellStyle name="Normal 4 8 8 8" xfId="13604" xr:uid="{00000000-0005-0000-0000-0000D08C0000}"/>
    <cellStyle name="Normal 4 8 8 9" xfId="33556" xr:uid="{00000000-0005-0000-0000-0000D18C0000}"/>
    <cellStyle name="Normal 4 8 9" xfId="3701" xr:uid="{00000000-0005-0000-0000-0000D28C0000}"/>
    <cellStyle name="Normal 4 8 9 2" xfId="3702" xr:uid="{00000000-0005-0000-0000-0000D38C0000}"/>
    <cellStyle name="Normal 4 8 9 2 2" xfId="7908" xr:uid="{00000000-0005-0000-0000-0000D48C0000}"/>
    <cellStyle name="Normal 4 8 9 2 2 2" xfId="27862" xr:uid="{00000000-0005-0000-0000-0000D58C0000}"/>
    <cellStyle name="Normal 4 8 9 2 2 2 2" xfId="47812" xr:uid="{00000000-0005-0000-0000-0000D68C0000}"/>
    <cellStyle name="Normal 4 8 9 2 2 3" xfId="19312" xr:uid="{00000000-0005-0000-0000-0000D78C0000}"/>
    <cellStyle name="Normal 4 8 9 2 2 4" xfId="39262" xr:uid="{00000000-0005-0000-0000-0000D88C0000}"/>
    <cellStyle name="Normal 4 8 9 2 3" xfId="10760" xr:uid="{00000000-0005-0000-0000-0000D98C0000}"/>
    <cellStyle name="Normal 4 8 9 2 3 2" xfId="30712" xr:uid="{00000000-0005-0000-0000-0000DA8C0000}"/>
    <cellStyle name="Normal 4 8 9 2 3 2 2" xfId="50662" xr:uid="{00000000-0005-0000-0000-0000DB8C0000}"/>
    <cellStyle name="Normal 4 8 9 2 3 3" xfId="22162" xr:uid="{00000000-0005-0000-0000-0000DC8C0000}"/>
    <cellStyle name="Normal 4 8 9 2 3 4" xfId="42112" xr:uid="{00000000-0005-0000-0000-0000DD8C0000}"/>
    <cellStyle name="Normal 4 8 9 2 4" xfId="16460" xr:uid="{00000000-0005-0000-0000-0000DE8C0000}"/>
    <cellStyle name="Normal 4 8 9 2 4 2" xfId="36412" xr:uid="{00000000-0005-0000-0000-0000DF8C0000}"/>
    <cellStyle name="Normal 4 8 9 2 5" xfId="25012" xr:uid="{00000000-0005-0000-0000-0000E08C0000}"/>
    <cellStyle name="Normal 4 8 9 2 5 2" xfId="44962" xr:uid="{00000000-0005-0000-0000-0000E18C0000}"/>
    <cellStyle name="Normal 4 8 9 2 6" xfId="13610" xr:uid="{00000000-0005-0000-0000-0000E28C0000}"/>
    <cellStyle name="Normal 4 8 9 2 7" xfId="33562" xr:uid="{00000000-0005-0000-0000-0000E38C0000}"/>
    <cellStyle name="Normal 4 8 9 3" xfId="7907" xr:uid="{00000000-0005-0000-0000-0000E48C0000}"/>
    <cellStyle name="Normal 4 8 9 3 2" xfId="27861" xr:uid="{00000000-0005-0000-0000-0000E58C0000}"/>
    <cellStyle name="Normal 4 8 9 3 2 2" xfId="47811" xr:uid="{00000000-0005-0000-0000-0000E68C0000}"/>
    <cellStyle name="Normal 4 8 9 3 3" xfId="19311" xr:uid="{00000000-0005-0000-0000-0000E78C0000}"/>
    <cellStyle name="Normal 4 8 9 3 4" xfId="39261" xr:uid="{00000000-0005-0000-0000-0000E88C0000}"/>
    <cellStyle name="Normal 4 8 9 4" xfId="10759" xr:uid="{00000000-0005-0000-0000-0000E98C0000}"/>
    <cellStyle name="Normal 4 8 9 4 2" xfId="30711" xr:uid="{00000000-0005-0000-0000-0000EA8C0000}"/>
    <cellStyle name="Normal 4 8 9 4 2 2" xfId="50661" xr:uid="{00000000-0005-0000-0000-0000EB8C0000}"/>
    <cellStyle name="Normal 4 8 9 4 3" xfId="22161" xr:uid="{00000000-0005-0000-0000-0000EC8C0000}"/>
    <cellStyle name="Normal 4 8 9 4 4" xfId="42111" xr:uid="{00000000-0005-0000-0000-0000ED8C0000}"/>
    <cellStyle name="Normal 4 8 9 5" xfId="16459" xr:uid="{00000000-0005-0000-0000-0000EE8C0000}"/>
    <cellStyle name="Normal 4 8 9 5 2" xfId="36411" xr:uid="{00000000-0005-0000-0000-0000EF8C0000}"/>
    <cellStyle name="Normal 4 8 9 6" xfId="25011" xr:uid="{00000000-0005-0000-0000-0000F08C0000}"/>
    <cellStyle name="Normal 4 8 9 6 2" xfId="44961" xr:uid="{00000000-0005-0000-0000-0000F18C0000}"/>
    <cellStyle name="Normal 4 8 9 7" xfId="13609" xr:uid="{00000000-0005-0000-0000-0000F28C0000}"/>
    <cellStyle name="Normal 4 8 9 8" xfId="33561" xr:uid="{00000000-0005-0000-0000-0000F38C0000}"/>
    <cellStyle name="Normal 4 9" xfId="3703" xr:uid="{00000000-0005-0000-0000-0000F48C0000}"/>
    <cellStyle name="Normal 4 9 10" xfId="3704" xr:uid="{00000000-0005-0000-0000-0000F58C0000}"/>
    <cellStyle name="Normal 4 9 10 2" xfId="3705" xr:uid="{00000000-0005-0000-0000-0000F68C0000}"/>
    <cellStyle name="Normal 4 9 10 2 2" xfId="7910" xr:uid="{00000000-0005-0000-0000-0000F78C0000}"/>
    <cellStyle name="Normal 4 9 10 2 2 2" xfId="27864" xr:uid="{00000000-0005-0000-0000-0000F88C0000}"/>
    <cellStyle name="Normal 4 9 10 2 2 2 2" xfId="47814" xr:uid="{00000000-0005-0000-0000-0000F98C0000}"/>
    <cellStyle name="Normal 4 9 10 2 2 3" xfId="19314" xr:uid="{00000000-0005-0000-0000-0000FA8C0000}"/>
    <cellStyle name="Normal 4 9 10 2 2 4" xfId="39264" xr:uid="{00000000-0005-0000-0000-0000FB8C0000}"/>
    <cellStyle name="Normal 4 9 10 2 3" xfId="10762" xr:uid="{00000000-0005-0000-0000-0000FC8C0000}"/>
    <cellStyle name="Normal 4 9 10 2 3 2" xfId="30714" xr:uid="{00000000-0005-0000-0000-0000FD8C0000}"/>
    <cellStyle name="Normal 4 9 10 2 3 2 2" xfId="50664" xr:uid="{00000000-0005-0000-0000-0000FE8C0000}"/>
    <cellStyle name="Normal 4 9 10 2 3 3" xfId="22164" xr:uid="{00000000-0005-0000-0000-0000FF8C0000}"/>
    <cellStyle name="Normal 4 9 10 2 3 4" xfId="42114" xr:uid="{00000000-0005-0000-0000-0000008D0000}"/>
    <cellStyle name="Normal 4 9 10 2 4" xfId="16462" xr:uid="{00000000-0005-0000-0000-0000018D0000}"/>
    <cellStyle name="Normal 4 9 10 2 4 2" xfId="36414" xr:uid="{00000000-0005-0000-0000-0000028D0000}"/>
    <cellStyle name="Normal 4 9 10 2 5" xfId="25014" xr:uid="{00000000-0005-0000-0000-0000038D0000}"/>
    <cellStyle name="Normal 4 9 10 2 5 2" xfId="44964" xr:uid="{00000000-0005-0000-0000-0000048D0000}"/>
    <cellStyle name="Normal 4 9 10 2 6" xfId="13612" xr:uid="{00000000-0005-0000-0000-0000058D0000}"/>
    <cellStyle name="Normal 4 9 10 2 7" xfId="33564" xr:uid="{00000000-0005-0000-0000-0000068D0000}"/>
    <cellStyle name="Normal 4 9 10 3" xfId="7909" xr:uid="{00000000-0005-0000-0000-0000078D0000}"/>
    <cellStyle name="Normal 4 9 10 3 2" xfId="27863" xr:uid="{00000000-0005-0000-0000-0000088D0000}"/>
    <cellStyle name="Normal 4 9 10 3 2 2" xfId="47813" xr:uid="{00000000-0005-0000-0000-0000098D0000}"/>
    <cellStyle name="Normal 4 9 10 3 3" xfId="19313" xr:uid="{00000000-0005-0000-0000-00000A8D0000}"/>
    <cellStyle name="Normal 4 9 10 3 4" xfId="39263" xr:uid="{00000000-0005-0000-0000-00000B8D0000}"/>
    <cellStyle name="Normal 4 9 10 4" xfId="10761" xr:uid="{00000000-0005-0000-0000-00000C8D0000}"/>
    <cellStyle name="Normal 4 9 10 4 2" xfId="30713" xr:uid="{00000000-0005-0000-0000-00000D8D0000}"/>
    <cellStyle name="Normal 4 9 10 4 2 2" xfId="50663" xr:uid="{00000000-0005-0000-0000-00000E8D0000}"/>
    <cellStyle name="Normal 4 9 10 4 3" xfId="22163" xr:uid="{00000000-0005-0000-0000-00000F8D0000}"/>
    <cellStyle name="Normal 4 9 10 4 4" xfId="42113" xr:uid="{00000000-0005-0000-0000-0000108D0000}"/>
    <cellStyle name="Normal 4 9 10 5" xfId="16461" xr:uid="{00000000-0005-0000-0000-0000118D0000}"/>
    <cellStyle name="Normal 4 9 10 5 2" xfId="36413" xr:uid="{00000000-0005-0000-0000-0000128D0000}"/>
    <cellStyle name="Normal 4 9 10 6" xfId="25013" xr:uid="{00000000-0005-0000-0000-0000138D0000}"/>
    <cellStyle name="Normal 4 9 10 6 2" xfId="44963" xr:uid="{00000000-0005-0000-0000-0000148D0000}"/>
    <cellStyle name="Normal 4 9 10 7" xfId="13611" xr:uid="{00000000-0005-0000-0000-0000158D0000}"/>
    <cellStyle name="Normal 4 9 10 8" xfId="33563" xr:uid="{00000000-0005-0000-0000-0000168D0000}"/>
    <cellStyle name="Normal 4 9 11" xfId="3706" xr:uid="{00000000-0005-0000-0000-0000178D0000}"/>
    <cellStyle name="Normal 4 9 11 2" xfId="3707" xr:uid="{00000000-0005-0000-0000-0000188D0000}"/>
    <cellStyle name="Normal 4 9 11 2 2" xfId="7912" xr:uid="{00000000-0005-0000-0000-0000198D0000}"/>
    <cellStyle name="Normal 4 9 11 2 2 2" xfId="27866" xr:uid="{00000000-0005-0000-0000-00001A8D0000}"/>
    <cellStyle name="Normal 4 9 11 2 2 2 2" xfId="47816" xr:uid="{00000000-0005-0000-0000-00001B8D0000}"/>
    <cellStyle name="Normal 4 9 11 2 2 3" xfId="19316" xr:uid="{00000000-0005-0000-0000-00001C8D0000}"/>
    <cellStyle name="Normal 4 9 11 2 2 4" xfId="39266" xr:uid="{00000000-0005-0000-0000-00001D8D0000}"/>
    <cellStyle name="Normal 4 9 11 2 3" xfId="10764" xr:uid="{00000000-0005-0000-0000-00001E8D0000}"/>
    <cellStyle name="Normal 4 9 11 2 3 2" xfId="30716" xr:uid="{00000000-0005-0000-0000-00001F8D0000}"/>
    <cellStyle name="Normal 4 9 11 2 3 2 2" xfId="50666" xr:uid="{00000000-0005-0000-0000-0000208D0000}"/>
    <cellStyle name="Normal 4 9 11 2 3 3" xfId="22166" xr:uid="{00000000-0005-0000-0000-0000218D0000}"/>
    <cellStyle name="Normal 4 9 11 2 3 4" xfId="42116" xr:uid="{00000000-0005-0000-0000-0000228D0000}"/>
    <cellStyle name="Normal 4 9 11 2 4" xfId="16464" xr:uid="{00000000-0005-0000-0000-0000238D0000}"/>
    <cellStyle name="Normal 4 9 11 2 4 2" xfId="36416" xr:uid="{00000000-0005-0000-0000-0000248D0000}"/>
    <cellStyle name="Normal 4 9 11 2 5" xfId="25016" xr:uid="{00000000-0005-0000-0000-0000258D0000}"/>
    <cellStyle name="Normal 4 9 11 2 5 2" xfId="44966" xr:uid="{00000000-0005-0000-0000-0000268D0000}"/>
    <cellStyle name="Normal 4 9 11 2 6" xfId="13614" xr:uid="{00000000-0005-0000-0000-0000278D0000}"/>
    <cellStyle name="Normal 4 9 11 2 7" xfId="33566" xr:uid="{00000000-0005-0000-0000-0000288D0000}"/>
    <cellStyle name="Normal 4 9 11 3" xfId="7911" xr:uid="{00000000-0005-0000-0000-0000298D0000}"/>
    <cellStyle name="Normal 4 9 11 3 2" xfId="27865" xr:uid="{00000000-0005-0000-0000-00002A8D0000}"/>
    <cellStyle name="Normal 4 9 11 3 2 2" xfId="47815" xr:uid="{00000000-0005-0000-0000-00002B8D0000}"/>
    <cellStyle name="Normal 4 9 11 3 3" xfId="19315" xr:uid="{00000000-0005-0000-0000-00002C8D0000}"/>
    <cellStyle name="Normal 4 9 11 3 4" xfId="39265" xr:uid="{00000000-0005-0000-0000-00002D8D0000}"/>
    <cellStyle name="Normal 4 9 11 4" xfId="10763" xr:uid="{00000000-0005-0000-0000-00002E8D0000}"/>
    <cellStyle name="Normal 4 9 11 4 2" xfId="30715" xr:uid="{00000000-0005-0000-0000-00002F8D0000}"/>
    <cellStyle name="Normal 4 9 11 4 2 2" xfId="50665" xr:uid="{00000000-0005-0000-0000-0000308D0000}"/>
    <cellStyle name="Normal 4 9 11 4 3" xfId="22165" xr:uid="{00000000-0005-0000-0000-0000318D0000}"/>
    <cellStyle name="Normal 4 9 11 4 4" xfId="42115" xr:uid="{00000000-0005-0000-0000-0000328D0000}"/>
    <cellStyle name="Normal 4 9 11 5" xfId="16463" xr:uid="{00000000-0005-0000-0000-0000338D0000}"/>
    <cellStyle name="Normal 4 9 11 5 2" xfId="36415" xr:uid="{00000000-0005-0000-0000-0000348D0000}"/>
    <cellStyle name="Normal 4 9 11 6" xfId="25015" xr:uid="{00000000-0005-0000-0000-0000358D0000}"/>
    <cellStyle name="Normal 4 9 11 6 2" xfId="44965" xr:uid="{00000000-0005-0000-0000-0000368D0000}"/>
    <cellStyle name="Normal 4 9 11 7" xfId="13613" xr:uid="{00000000-0005-0000-0000-0000378D0000}"/>
    <cellStyle name="Normal 4 9 11 8" xfId="33565" xr:uid="{00000000-0005-0000-0000-0000388D0000}"/>
    <cellStyle name="Normal 4 9 12" xfId="3708" xr:uid="{00000000-0005-0000-0000-0000398D0000}"/>
    <cellStyle name="Normal 4 9 13" xfId="3709" xr:uid="{00000000-0005-0000-0000-00003A8D0000}"/>
    <cellStyle name="Normal 4 9 13 2" xfId="7913" xr:uid="{00000000-0005-0000-0000-00003B8D0000}"/>
    <cellStyle name="Normal 4 9 13 2 2" xfId="27867" xr:uid="{00000000-0005-0000-0000-00003C8D0000}"/>
    <cellStyle name="Normal 4 9 13 2 2 2" xfId="47817" xr:uid="{00000000-0005-0000-0000-00003D8D0000}"/>
    <cellStyle name="Normal 4 9 13 2 3" xfId="19317" xr:uid="{00000000-0005-0000-0000-00003E8D0000}"/>
    <cellStyle name="Normal 4 9 13 2 4" xfId="39267" xr:uid="{00000000-0005-0000-0000-00003F8D0000}"/>
    <cellStyle name="Normal 4 9 13 3" xfId="10765" xr:uid="{00000000-0005-0000-0000-0000408D0000}"/>
    <cellStyle name="Normal 4 9 13 3 2" xfId="30717" xr:uid="{00000000-0005-0000-0000-0000418D0000}"/>
    <cellStyle name="Normal 4 9 13 3 2 2" xfId="50667" xr:uid="{00000000-0005-0000-0000-0000428D0000}"/>
    <cellStyle name="Normal 4 9 13 3 3" xfId="22167" xr:uid="{00000000-0005-0000-0000-0000438D0000}"/>
    <cellStyle name="Normal 4 9 13 3 4" xfId="42117" xr:uid="{00000000-0005-0000-0000-0000448D0000}"/>
    <cellStyle name="Normal 4 9 13 4" xfId="16465" xr:uid="{00000000-0005-0000-0000-0000458D0000}"/>
    <cellStyle name="Normal 4 9 13 4 2" xfId="36417" xr:uid="{00000000-0005-0000-0000-0000468D0000}"/>
    <cellStyle name="Normal 4 9 13 5" xfId="25017" xr:uid="{00000000-0005-0000-0000-0000478D0000}"/>
    <cellStyle name="Normal 4 9 13 5 2" xfId="44967" xr:uid="{00000000-0005-0000-0000-0000488D0000}"/>
    <cellStyle name="Normal 4 9 13 6" xfId="13615" xr:uid="{00000000-0005-0000-0000-0000498D0000}"/>
    <cellStyle name="Normal 4 9 13 7" xfId="33567" xr:uid="{00000000-0005-0000-0000-00004A8D0000}"/>
    <cellStyle name="Normal 4 9 2" xfId="3710" xr:uid="{00000000-0005-0000-0000-00004B8D0000}"/>
    <cellStyle name="Normal 4 9 2 10" xfId="13616" xr:uid="{00000000-0005-0000-0000-00004C8D0000}"/>
    <cellStyle name="Normal 4 9 2 11" xfId="33568" xr:uid="{00000000-0005-0000-0000-00004D8D0000}"/>
    <cellStyle name="Normal 4 9 2 2" xfId="3711" xr:uid="{00000000-0005-0000-0000-00004E8D0000}"/>
    <cellStyle name="Normal 4 9 2 2 10" xfId="33569" xr:uid="{00000000-0005-0000-0000-00004F8D0000}"/>
    <cellStyle name="Normal 4 9 2 2 2" xfId="3712" xr:uid="{00000000-0005-0000-0000-0000508D0000}"/>
    <cellStyle name="Normal 4 9 2 2 2 2" xfId="3713" xr:uid="{00000000-0005-0000-0000-0000518D0000}"/>
    <cellStyle name="Normal 4 9 2 2 2 2 2" xfId="7917" xr:uid="{00000000-0005-0000-0000-0000528D0000}"/>
    <cellStyle name="Normal 4 9 2 2 2 2 2 2" xfId="27871" xr:uid="{00000000-0005-0000-0000-0000538D0000}"/>
    <cellStyle name="Normal 4 9 2 2 2 2 2 2 2" xfId="47821" xr:uid="{00000000-0005-0000-0000-0000548D0000}"/>
    <cellStyle name="Normal 4 9 2 2 2 2 2 3" xfId="19321" xr:uid="{00000000-0005-0000-0000-0000558D0000}"/>
    <cellStyle name="Normal 4 9 2 2 2 2 2 4" xfId="39271" xr:uid="{00000000-0005-0000-0000-0000568D0000}"/>
    <cellStyle name="Normal 4 9 2 2 2 2 3" xfId="10769" xr:uid="{00000000-0005-0000-0000-0000578D0000}"/>
    <cellStyle name="Normal 4 9 2 2 2 2 3 2" xfId="30721" xr:uid="{00000000-0005-0000-0000-0000588D0000}"/>
    <cellStyle name="Normal 4 9 2 2 2 2 3 2 2" xfId="50671" xr:uid="{00000000-0005-0000-0000-0000598D0000}"/>
    <cellStyle name="Normal 4 9 2 2 2 2 3 3" xfId="22171" xr:uid="{00000000-0005-0000-0000-00005A8D0000}"/>
    <cellStyle name="Normal 4 9 2 2 2 2 3 4" xfId="42121" xr:uid="{00000000-0005-0000-0000-00005B8D0000}"/>
    <cellStyle name="Normal 4 9 2 2 2 2 4" xfId="16469" xr:uid="{00000000-0005-0000-0000-00005C8D0000}"/>
    <cellStyle name="Normal 4 9 2 2 2 2 4 2" xfId="36421" xr:uid="{00000000-0005-0000-0000-00005D8D0000}"/>
    <cellStyle name="Normal 4 9 2 2 2 2 5" xfId="25021" xr:uid="{00000000-0005-0000-0000-00005E8D0000}"/>
    <cellStyle name="Normal 4 9 2 2 2 2 5 2" xfId="44971" xr:uid="{00000000-0005-0000-0000-00005F8D0000}"/>
    <cellStyle name="Normal 4 9 2 2 2 2 6" xfId="13619" xr:uid="{00000000-0005-0000-0000-0000608D0000}"/>
    <cellStyle name="Normal 4 9 2 2 2 2 7" xfId="33571" xr:uid="{00000000-0005-0000-0000-0000618D0000}"/>
    <cellStyle name="Normal 4 9 2 2 2 3" xfId="7916" xr:uid="{00000000-0005-0000-0000-0000628D0000}"/>
    <cellStyle name="Normal 4 9 2 2 2 3 2" xfId="27870" xr:uid="{00000000-0005-0000-0000-0000638D0000}"/>
    <cellStyle name="Normal 4 9 2 2 2 3 2 2" xfId="47820" xr:uid="{00000000-0005-0000-0000-0000648D0000}"/>
    <cellStyle name="Normal 4 9 2 2 2 3 3" xfId="19320" xr:uid="{00000000-0005-0000-0000-0000658D0000}"/>
    <cellStyle name="Normal 4 9 2 2 2 3 4" xfId="39270" xr:uid="{00000000-0005-0000-0000-0000668D0000}"/>
    <cellStyle name="Normal 4 9 2 2 2 4" xfId="10768" xr:uid="{00000000-0005-0000-0000-0000678D0000}"/>
    <cellStyle name="Normal 4 9 2 2 2 4 2" xfId="30720" xr:uid="{00000000-0005-0000-0000-0000688D0000}"/>
    <cellStyle name="Normal 4 9 2 2 2 4 2 2" xfId="50670" xr:uid="{00000000-0005-0000-0000-0000698D0000}"/>
    <cellStyle name="Normal 4 9 2 2 2 4 3" xfId="22170" xr:uid="{00000000-0005-0000-0000-00006A8D0000}"/>
    <cellStyle name="Normal 4 9 2 2 2 4 4" xfId="42120" xr:uid="{00000000-0005-0000-0000-00006B8D0000}"/>
    <cellStyle name="Normal 4 9 2 2 2 5" xfId="16468" xr:uid="{00000000-0005-0000-0000-00006C8D0000}"/>
    <cellStyle name="Normal 4 9 2 2 2 5 2" xfId="36420" xr:uid="{00000000-0005-0000-0000-00006D8D0000}"/>
    <cellStyle name="Normal 4 9 2 2 2 6" xfId="25020" xr:uid="{00000000-0005-0000-0000-00006E8D0000}"/>
    <cellStyle name="Normal 4 9 2 2 2 6 2" xfId="44970" xr:uid="{00000000-0005-0000-0000-00006F8D0000}"/>
    <cellStyle name="Normal 4 9 2 2 2 7" xfId="13618" xr:uid="{00000000-0005-0000-0000-0000708D0000}"/>
    <cellStyle name="Normal 4 9 2 2 2 8" xfId="33570" xr:uid="{00000000-0005-0000-0000-0000718D0000}"/>
    <cellStyle name="Normal 4 9 2 2 3" xfId="3714" xr:uid="{00000000-0005-0000-0000-0000728D0000}"/>
    <cellStyle name="Normal 4 9 2 2 3 2" xfId="3715" xr:uid="{00000000-0005-0000-0000-0000738D0000}"/>
    <cellStyle name="Normal 4 9 2 2 3 2 2" xfId="7919" xr:uid="{00000000-0005-0000-0000-0000748D0000}"/>
    <cellStyle name="Normal 4 9 2 2 3 2 2 2" xfId="27873" xr:uid="{00000000-0005-0000-0000-0000758D0000}"/>
    <cellStyle name="Normal 4 9 2 2 3 2 2 2 2" xfId="47823" xr:uid="{00000000-0005-0000-0000-0000768D0000}"/>
    <cellStyle name="Normal 4 9 2 2 3 2 2 3" xfId="19323" xr:uid="{00000000-0005-0000-0000-0000778D0000}"/>
    <cellStyle name="Normal 4 9 2 2 3 2 2 4" xfId="39273" xr:uid="{00000000-0005-0000-0000-0000788D0000}"/>
    <cellStyle name="Normal 4 9 2 2 3 2 3" xfId="10771" xr:uid="{00000000-0005-0000-0000-0000798D0000}"/>
    <cellStyle name="Normal 4 9 2 2 3 2 3 2" xfId="30723" xr:uid="{00000000-0005-0000-0000-00007A8D0000}"/>
    <cellStyle name="Normal 4 9 2 2 3 2 3 2 2" xfId="50673" xr:uid="{00000000-0005-0000-0000-00007B8D0000}"/>
    <cellStyle name="Normal 4 9 2 2 3 2 3 3" xfId="22173" xr:uid="{00000000-0005-0000-0000-00007C8D0000}"/>
    <cellStyle name="Normal 4 9 2 2 3 2 3 4" xfId="42123" xr:uid="{00000000-0005-0000-0000-00007D8D0000}"/>
    <cellStyle name="Normal 4 9 2 2 3 2 4" xfId="16471" xr:uid="{00000000-0005-0000-0000-00007E8D0000}"/>
    <cellStyle name="Normal 4 9 2 2 3 2 4 2" xfId="36423" xr:uid="{00000000-0005-0000-0000-00007F8D0000}"/>
    <cellStyle name="Normal 4 9 2 2 3 2 5" xfId="25023" xr:uid="{00000000-0005-0000-0000-0000808D0000}"/>
    <cellStyle name="Normal 4 9 2 2 3 2 5 2" xfId="44973" xr:uid="{00000000-0005-0000-0000-0000818D0000}"/>
    <cellStyle name="Normal 4 9 2 2 3 2 6" xfId="13621" xr:uid="{00000000-0005-0000-0000-0000828D0000}"/>
    <cellStyle name="Normal 4 9 2 2 3 2 7" xfId="33573" xr:uid="{00000000-0005-0000-0000-0000838D0000}"/>
    <cellStyle name="Normal 4 9 2 2 3 3" xfId="7918" xr:uid="{00000000-0005-0000-0000-0000848D0000}"/>
    <cellStyle name="Normal 4 9 2 2 3 3 2" xfId="27872" xr:uid="{00000000-0005-0000-0000-0000858D0000}"/>
    <cellStyle name="Normal 4 9 2 2 3 3 2 2" xfId="47822" xr:uid="{00000000-0005-0000-0000-0000868D0000}"/>
    <cellStyle name="Normal 4 9 2 2 3 3 3" xfId="19322" xr:uid="{00000000-0005-0000-0000-0000878D0000}"/>
    <cellStyle name="Normal 4 9 2 2 3 3 4" xfId="39272" xr:uid="{00000000-0005-0000-0000-0000888D0000}"/>
    <cellStyle name="Normal 4 9 2 2 3 4" xfId="10770" xr:uid="{00000000-0005-0000-0000-0000898D0000}"/>
    <cellStyle name="Normal 4 9 2 2 3 4 2" xfId="30722" xr:uid="{00000000-0005-0000-0000-00008A8D0000}"/>
    <cellStyle name="Normal 4 9 2 2 3 4 2 2" xfId="50672" xr:uid="{00000000-0005-0000-0000-00008B8D0000}"/>
    <cellStyle name="Normal 4 9 2 2 3 4 3" xfId="22172" xr:uid="{00000000-0005-0000-0000-00008C8D0000}"/>
    <cellStyle name="Normal 4 9 2 2 3 4 4" xfId="42122" xr:uid="{00000000-0005-0000-0000-00008D8D0000}"/>
    <cellStyle name="Normal 4 9 2 2 3 5" xfId="16470" xr:uid="{00000000-0005-0000-0000-00008E8D0000}"/>
    <cellStyle name="Normal 4 9 2 2 3 5 2" xfId="36422" xr:uid="{00000000-0005-0000-0000-00008F8D0000}"/>
    <cellStyle name="Normal 4 9 2 2 3 6" xfId="25022" xr:uid="{00000000-0005-0000-0000-0000908D0000}"/>
    <cellStyle name="Normal 4 9 2 2 3 6 2" xfId="44972" xr:uid="{00000000-0005-0000-0000-0000918D0000}"/>
    <cellStyle name="Normal 4 9 2 2 3 7" xfId="13620" xr:uid="{00000000-0005-0000-0000-0000928D0000}"/>
    <cellStyle name="Normal 4 9 2 2 3 8" xfId="33572" xr:uid="{00000000-0005-0000-0000-0000938D0000}"/>
    <cellStyle name="Normal 4 9 2 2 4" xfId="3716" xr:uid="{00000000-0005-0000-0000-0000948D0000}"/>
    <cellStyle name="Normal 4 9 2 2 4 2" xfId="7920" xr:uid="{00000000-0005-0000-0000-0000958D0000}"/>
    <cellStyle name="Normal 4 9 2 2 4 2 2" xfId="27874" xr:uid="{00000000-0005-0000-0000-0000968D0000}"/>
    <cellStyle name="Normal 4 9 2 2 4 2 2 2" xfId="47824" xr:uid="{00000000-0005-0000-0000-0000978D0000}"/>
    <cellStyle name="Normal 4 9 2 2 4 2 3" xfId="19324" xr:uid="{00000000-0005-0000-0000-0000988D0000}"/>
    <cellStyle name="Normal 4 9 2 2 4 2 4" xfId="39274" xr:uid="{00000000-0005-0000-0000-0000998D0000}"/>
    <cellStyle name="Normal 4 9 2 2 4 3" xfId="10772" xr:uid="{00000000-0005-0000-0000-00009A8D0000}"/>
    <cellStyle name="Normal 4 9 2 2 4 3 2" xfId="30724" xr:uid="{00000000-0005-0000-0000-00009B8D0000}"/>
    <cellStyle name="Normal 4 9 2 2 4 3 2 2" xfId="50674" xr:uid="{00000000-0005-0000-0000-00009C8D0000}"/>
    <cellStyle name="Normal 4 9 2 2 4 3 3" xfId="22174" xr:uid="{00000000-0005-0000-0000-00009D8D0000}"/>
    <cellStyle name="Normal 4 9 2 2 4 3 4" xfId="42124" xr:uid="{00000000-0005-0000-0000-00009E8D0000}"/>
    <cellStyle name="Normal 4 9 2 2 4 4" xfId="16472" xr:uid="{00000000-0005-0000-0000-00009F8D0000}"/>
    <cellStyle name="Normal 4 9 2 2 4 4 2" xfId="36424" xr:uid="{00000000-0005-0000-0000-0000A08D0000}"/>
    <cellStyle name="Normal 4 9 2 2 4 5" xfId="25024" xr:uid="{00000000-0005-0000-0000-0000A18D0000}"/>
    <cellStyle name="Normal 4 9 2 2 4 5 2" xfId="44974" xr:uid="{00000000-0005-0000-0000-0000A28D0000}"/>
    <cellStyle name="Normal 4 9 2 2 4 6" xfId="13622" xr:uid="{00000000-0005-0000-0000-0000A38D0000}"/>
    <cellStyle name="Normal 4 9 2 2 4 7" xfId="33574" xr:uid="{00000000-0005-0000-0000-0000A48D0000}"/>
    <cellStyle name="Normal 4 9 2 2 5" xfId="7915" xr:uid="{00000000-0005-0000-0000-0000A58D0000}"/>
    <cellStyle name="Normal 4 9 2 2 5 2" xfId="27869" xr:uid="{00000000-0005-0000-0000-0000A68D0000}"/>
    <cellStyle name="Normal 4 9 2 2 5 2 2" xfId="47819" xr:uid="{00000000-0005-0000-0000-0000A78D0000}"/>
    <cellStyle name="Normal 4 9 2 2 5 3" xfId="19319" xr:uid="{00000000-0005-0000-0000-0000A88D0000}"/>
    <cellStyle name="Normal 4 9 2 2 5 4" xfId="39269" xr:uid="{00000000-0005-0000-0000-0000A98D0000}"/>
    <cellStyle name="Normal 4 9 2 2 6" xfId="10767" xr:uid="{00000000-0005-0000-0000-0000AA8D0000}"/>
    <cellStyle name="Normal 4 9 2 2 6 2" xfId="30719" xr:uid="{00000000-0005-0000-0000-0000AB8D0000}"/>
    <cellStyle name="Normal 4 9 2 2 6 2 2" xfId="50669" xr:uid="{00000000-0005-0000-0000-0000AC8D0000}"/>
    <cellStyle name="Normal 4 9 2 2 6 3" xfId="22169" xr:uid="{00000000-0005-0000-0000-0000AD8D0000}"/>
    <cellStyle name="Normal 4 9 2 2 6 4" xfId="42119" xr:uid="{00000000-0005-0000-0000-0000AE8D0000}"/>
    <cellStyle name="Normal 4 9 2 2 7" xfId="16467" xr:uid="{00000000-0005-0000-0000-0000AF8D0000}"/>
    <cellStyle name="Normal 4 9 2 2 7 2" xfId="36419" xr:uid="{00000000-0005-0000-0000-0000B08D0000}"/>
    <cellStyle name="Normal 4 9 2 2 8" xfId="25019" xr:uid="{00000000-0005-0000-0000-0000B18D0000}"/>
    <cellStyle name="Normal 4 9 2 2 8 2" xfId="44969" xr:uid="{00000000-0005-0000-0000-0000B28D0000}"/>
    <cellStyle name="Normal 4 9 2 2 9" xfId="13617" xr:uid="{00000000-0005-0000-0000-0000B38D0000}"/>
    <cellStyle name="Normal 4 9 2 3" xfId="3717" xr:uid="{00000000-0005-0000-0000-0000B48D0000}"/>
    <cellStyle name="Normal 4 9 2 3 2" xfId="3718" xr:uid="{00000000-0005-0000-0000-0000B58D0000}"/>
    <cellStyle name="Normal 4 9 2 3 2 2" xfId="7922" xr:uid="{00000000-0005-0000-0000-0000B68D0000}"/>
    <cellStyle name="Normal 4 9 2 3 2 2 2" xfId="27876" xr:uid="{00000000-0005-0000-0000-0000B78D0000}"/>
    <cellStyle name="Normal 4 9 2 3 2 2 2 2" xfId="47826" xr:uid="{00000000-0005-0000-0000-0000B88D0000}"/>
    <cellStyle name="Normal 4 9 2 3 2 2 3" xfId="19326" xr:uid="{00000000-0005-0000-0000-0000B98D0000}"/>
    <cellStyle name="Normal 4 9 2 3 2 2 4" xfId="39276" xr:uid="{00000000-0005-0000-0000-0000BA8D0000}"/>
    <cellStyle name="Normal 4 9 2 3 2 3" xfId="10774" xr:uid="{00000000-0005-0000-0000-0000BB8D0000}"/>
    <cellStyle name="Normal 4 9 2 3 2 3 2" xfId="30726" xr:uid="{00000000-0005-0000-0000-0000BC8D0000}"/>
    <cellStyle name="Normal 4 9 2 3 2 3 2 2" xfId="50676" xr:uid="{00000000-0005-0000-0000-0000BD8D0000}"/>
    <cellStyle name="Normal 4 9 2 3 2 3 3" xfId="22176" xr:uid="{00000000-0005-0000-0000-0000BE8D0000}"/>
    <cellStyle name="Normal 4 9 2 3 2 3 4" xfId="42126" xr:uid="{00000000-0005-0000-0000-0000BF8D0000}"/>
    <cellStyle name="Normal 4 9 2 3 2 4" xfId="16474" xr:uid="{00000000-0005-0000-0000-0000C08D0000}"/>
    <cellStyle name="Normal 4 9 2 3 2 4 2" xfId="36426" xr:uid="{00000000-0005-0000-0000-0000C18D0000}"/>
    <cellStyle name="Normal 4 9 2 3 2 5" xfId="25026" xr:uid="{00000000-0005-0000-0000-0000C28D0000}"/>
    <cellStyle name="Normal 4 9 2 3 2 5 2" xfId="44976" xr:uid="{00000000-0005-0000-0000-0000C38D0000}"/>
    <cellStyle name="Normal 4 9 2 3 2 6" xfId="13624" xr:uid="{00000000-0005-0000-0000-0000C48D0000}"/>
    <cellStyle name="Normal 4 9 2 3 2 7" xfId="33576" xr:uid="{00000000-0005-0000-0000-0000C58D0000}"/>
    <cellStyle name="Normal 4 9 2 3 3" xfId="7921" xr:uid="{00000000-0005-0000-0000-0000C68D0000}"/>
    <cellStyle name="Normal 4 9 2 3 3 2" xfId="27875" xr:uid="{00000000-0005-0000-0000-0000C78D0000}"/>
    <cellStyle name="Normal 4 9 2 3 3 2 2" xfId="47825" xr:uid="{00000000-0005-0000-0000-0000C88D0000}"/>
    <cellStyle name="Normal 4 9 2 3 3 3" xfId="19325" xr:uid="{00000000-0005-0000-0000-0000C98D0000}"/>
    <cellStyle name="Normal 4 9 2 3 3 4" xfId="39275" xr:uid="{00000000-0005-0000-0000-0000CA8D0000}"/>
    <cellStyle name="Normal 4 9 2 3 4" xfId="10773" xr:uid="{00000000-0005-0000-0000-0000CB8D0000}"/>
    <cellStyle name="Normal 4 9 2 3 4 2" xfId="30725" xr:uid="{00000000-0005-0000-0000-0000CC8D0000}"/>
    <cellStyle name="Normal 4 9 2 3 4 2 2" xfId="50675" xr:uid="{00000000-0005-0000-0000-0000CD8D0000}"/>
    <cellStyle name="Normal 4 9 2 3 4 3" xfId="22175" xr:uid="{00000000-0005-0000-0000-0000CE8D0000}"/>
    <cellStyle name="Normal 4 9 2 3 4 4" xfId="42125" xr:uid="{00000000-0005-0000-0000-0000CF8D0000}"/>
    <cellStyle name="Normal 4 9 2 3 5" xfId="16473" xr:uid="{00000000-0005-0000-0000-0000D08D0000}"/>
    <cellStyle name="Normal 4 9 2 3 5 2" xfId="36425" xr:uid="{00000000-0005-0000-0000-0000D18D0000}"/>
    <cellStyle name="Normal 4 9 2 3 6" xfId="25025" xr:uid="{00000000-0005-0000-0000-0000D28D0000}"/>
    <cellStyle name="Normal 4 9 2 3 6 2" xfId="44975" xr:uid="{00000000-0005-0000-0000-0000D38D0000}"/>
    <cellStyle name="Normal 4 9 2 3 7" xfId="13623" xr:uid="{00000000-0005-0000-0000-0000D48D0000}"/>
    <cellStyle name="Normal 4 9 2 3 8" xfId="33575" xr:uid="{00000000-0005-0000-0000-0000D58D0000}"/>
    <cellStyle name="Normal 4 9 2 4" xfId="3719" xr:uid="{00000000-0005-0000-0000-0000D68D0000}"/>
    <cellStyle name="Normal 4 9 2 4 2" xfId="3720" xr:uid="{00000000-0005-0000-0000-0000D78D0000}"/>
    <cellStyle name="Normal 4 9 2 4 2 2" xfId="7924" xr:uid="{00000000-0005-0000-0000-0000D88D0000}"/>
    <cellStyle name="Normal 4 9 2 4 2 2 2" xfId="27878" xr:uid="{00000000-0005-0000-0000-0000D98D0000}"/>
    <cellStyle name="Normal 4 9 2 4 2 2 2 2" xfId="47828" xr:uid="{00000000-0005-0000-0000-0000DA8D0000}"/>
    <cellStyle name="Normal 4 9 2 4 2 2 3" xfId="19328" xr:uid="{00000000-0005-0000-0000-0000DB8D0000}"/>
    <cellStyle name="Normal 4 9 2 4 2 2 4" xfId="39278" xr:uid="{00000000-0005-0000-0000-0000DC8D0000}"/>
    <cellStyle name="Normal 4 9 2 4 2 3" xfId="10776" xr:uid="{00000000-0005-0000-0000-0000DD8D0000}"/>
    <cellStyle name="Normal 4 9 2 4 2 3 2" xfId="30728" xr:uid="{00000000-0005-0000-0000-0000DE8D0000}"/>
    <cellStyle name="Normal 4 9 2 4 2 3 2 2" xfId="50678" xr:uid="{00000000-0005-0000-0000-0000DF8D0000}"/>
    <cellStyle name="Normal 4 9 2 4 2 3 3" xfId="22178" xr:uid="{00000000-0005-0000-0000-0000E08D0000}"/>
    <cellStyle name="Normal 4 9 2 4 2 3 4" xfId="42128" xr:uid="{00000000-0005-0000-0000-0000E18D0000}"/>
    <cellStyle name="Normal 4 9 2 4 2 4" xfId="16476" xr:uid="{00000000-0005-0000-0000-0000E28D0000}"/>
    <cellStyle name="Normal 4 9 2 4 2 4 2" xfId="36428" xr:uid="{00000000-0005-0000-0000-0000E38D0000}"/>
    <cellStyle name="Normal 4 9 2 4 2 5" xfId="25028" xr:uid="{00000000-0005-0000-0000-0000E48D0000}"/>
    <cellStyle name="Normal 4 9 2 4 2 5 2" xfId="44978" xr:uid="{00000000-0005-0000-0000-0000E58D0000}"/>
    <cellStyle name="Normal 4 9 2 4 2 6" xfId="13626" xr:uid="{00000000-0005-0000-0000-0000E68D0000}"/>
    <cellStyle name="Normal 4 9 2 4 2 7" xfId="33578" xr:uid="{00000000-0005-0000-0000-0000E78D0000}"/>
    <cellStyle name="Normal 4 9 2 4 3" xfId="7923" xr:uid="{00000000-0005-0000-0000-0000E88D0000}"/>
    <cellStyle name="Normal 4 9 2 4 3 2" xfId="27877" xr:uid="{00000000-0005-0000-0000-0000E98D0000}"/>
    <cellStyle name="Normal 4 9 2 4 3 2 2" xfId="47827" xr:uid="{00000000-0005-0000-0000-0000EA8D0000}"/>
    <cellStyle name="Normal 4 9 2 4 3 3" xfId="19327" xr:uid="{00000000-0005-0000-0000-0000EB8D0000}"/>
    <cellStyle name="Normal 4 9 2 4 3 4" xfId="39277" xr:uid="{00000000-0005-0000-0000-0000EC8D0000}"/>
    <cellStyle name="Normal 4 9 2 4 4" xfId="10775" xr:uid="{00000000-0005-0000-0000-0000ED8D0000}"/>
    <cellStyle name="Normal 4 9 2 4 4 2" xfId="30727" xr:uid="{00000000-0005-0000-0000-0000EE8D0000}"/>
    <cellStyle name="Normal 4 9 2 4 4 2 2" xfId="50677" xr:uid="{00000000-0005-0000-0000-0000EF8D0000}"/>
    <cellStyle name="Normal 4 9 2 4 4 3" xfId="22177" xr:uid="{00000000-0005-0000-0000-0000F08D0000}"/>
    <cellStyle name="Normal 4 9 2 4 4 4" xfId="42127" xr:uid="{00000000-0005-0000-0000-0000F18D0000}"/>
    <cellStyle name="Normal 4 9 2 4 5" xfId="16475" xr:uid="{00000000-0005-0000-0000-0000F28D0000}"/>
    <cellStyle name="Normal 4 9 2 4 5 2" xfId="36427" xr:uid="{00000000-0005-0000-0000-0000F38D0000}"/>
    <cellStyle name="Normal 4 9 2 4 6" xfId="25027" xr:uid="{00000000-0005-0000-0000-0000F48D0000}"/>
    <cellStyle name="Normal 4 9 2 4 6 2" xfId="44977" xr:uid="{00000000-0005-0000-0000-0000F58D0000}"/>
    <cellStyle name="Normal 4 9 2 4 7" xfId="13625" xr:uid="{00000000-0005-0000-0000-0000F68D0000}"/>
    <cellStyle name="Normal 4 9 2 4 8" xfId="33577" xr:uid="{00000000-0005-0000-0000-0000F78D0000}"/>
    <cellStyle name="Normal 4 9 2 5" xfId="3721" xr:uid="{00000000-0005-0000-0000-0000F88D0000}"/>
    <cellStyle name="Normal 4 9 2 5 2" xfId="7925" xr:uid="{00000000-0005-0000-0000-0000F98D0000}"/>
    <cellStyle name="Normal 4 9 2 5 2 2" xfId="27879" xr:uid="{00000000-0005-0000-0000-0000FA8D0000}"/>
    <cellStyle name="Normal 4 9 2 5 2 2 2" xfId="47829" xr:uid="{00000000-0005-0000-0000-0000FB8D0000}"/>
    <cellStyle name="Normal 4 9 2 5 2 3" xfId="19329" xr:uid="{00000000-0005-0000-0000-0000FC8D0000}"/>
    <cellStyle name="Normal 4 9 2 5 2 4" xfId="39279" xr:uid="{00000000-0005-0000-0000-0000FD8D0000}"/>
    <cellStyle name="Normal 4 9 2 5 3" xfId="10777" xr:uid="{00000000-0005-0000-0000-0000FE8D0000}"/>
    <cellStyle name="Normal 4 9 2 5 3 2" xfId="30729" xr:uid="{00000000-0005-0000-0000-0000FF8D0000}"/>
    <cellStyle name="Normal 4 9 2 5 3 2 2" xfId="50679" xr:uid="{00000000-0005-0000-0000-0000008E0000}"/>
    <cellStyle name="Normal 4 9 2 5 3 3" xfId="22179" xr:uid="{00000000-0005-0000-0000-0000018E0000}"/>
    <cellStyle name="Normal 4 9 2 5 3 4" xfId="42129" xr:uid="{00000000-0005-0000-0000-0000028E0000}"/>
    <cellStyle name="Normal 4 9 2 5 4" xfId="16477" xr:uid="{00000000-0005-0000-0000-0000038E0000}"/>
    <cellStyle name="Normal 4 9 2 5 4 2" xfId="36429" xr:uid="{00000000-0005-0000-0000-0000048E0000}"/>
    <cellStyle name="Normal 4 9 2 5 5" xfId="25029" xr:uid="{00000000-0005-0000-0000-0000058E0000}"/>
    <cellStyle name="Normal 4 9 2 5 5 2" xfId="44979" xr:uid="{00000000-0005-0000-0000-0000068E0000}"/>
    <cellStyle name="Normal 4 9 2 5 6" xfId="13627" xr:uid="{00000000-0005-0000-0000-0000078E0000}"/>
    <cellStyle name="Normal 4 9 2 5 7" xfId="33579" xr:uid="{00000000-0005-0000-0000-0000088E0000}"/>
    <cellStyle name="Normal 4 9 2 6" xfId="7914" xr:uid="{00000000-0005-0000-0000-0000098E0000}"/>
    <cellStyle name="Normal 4 9 2 6 2" xfId="27868" xr:uid="{00000000-0005-0000-0000-00000A8E0000}"/>
    <cellStyle name="Normal 4 9 2 6 2 2" xfId="47818" xr:uid="{00000000-0005-0000-0000-00000B8E0000}"/>
    <cellStyle name="Normal 4 9 2 6 3" xfId="19318" xr:uid="{00000000-0005-0000-0000-00000C8E0000}"/>
    <cellStyle name="Normal 4 9 2 6 4" xfId="39268" xr:uid="{00000000-0005-0000-0000-00000D8E0000}"/>
    <cellStyle name="Normal 4 9 2 7" xfId="10766" xr:uid="{00000000-0005-0000-0000-00000E8E0000}"/>
    <cellStyle name="Normal 4 9 2 7 2" xfId="30718" xr:uid="{00000000-0005-0000-0000-00000F8E0000}"/>
    <cellStyle name="Normal 4 9 2 7 2 2" xfId="50668" xr:uid="{00000000-0005-0000-0000-0000108E0000}"/>
    <cellStyle name="Normal 4 9 2 7 3" xfId="22168" xr:uid="{00000000-0005-0000-0000-0000118E0000}"/>
    <cellStyle name="Normal 4 9 2 7 4" xfId="42118" xr:uid="{00000000-0005-0000-0000-0000128E0000}"/>
    <cellStyle name="Normal 4 9 2 8" xfId="16466" xr:uid="{00000000-0005-0000-0000-0000138E0000}"/>
    <cellStyle name="Normal 4 9 2 8 2" xfId="36418" xr:uid="{00000000-0005-0000-0000-0000148E0000}"/>
    <cellStyle name="Normal 4 9 2 9" xfId="25018" xr:uid="{00000000-0005-0000-0000-0000158E0000}"/>
    <cellStyle name="Normal 4 9 2 9 2" xfId="44968" xr:uid="{00000000-0005-0000-0000-0000168E0000}"/>
    <cellStyle name="Normal 4 9 3" xfId="3722" xr:uid="{00000000-0005-0000-0000-0000178E0000}"/>
    <cellStyle name="Normal 4 9 3 10" xfId="13628" xr:uid="{00000000-0005-0000-0000-0000188E0000}"/>
    <cellStyle name="Normal 4 9 3 11" xfId="33580" xr:uid="{00000000-0005-0000-0000-0000198E0000}"/>
    <cellStyle name="Normal 4 9 3 2" xfId="3723" xr:uid="{00000000-0005-0000-0000-00001A8E0000}"/>
    <cellStyle name="Normal 4 9 3 2 10" xfId="33581" xr:uid="{00000000-0005-0000-0000-00001B8E0000}"/>
    <cellStyle name="Normal 4 9 3 2 2" xfId="3724" xr:uid="{00000000-0005-0000-0000-00001C8E0000}"/>
    <cellStyle name="Normal 4 9 3 2 2 2" xfId="3725" xr:uid="{00000000-0005-0000-0000-00001D8E0000}"/>
    <cellStyle name="Normal 4 9 3 2 2 2 2" xfId="7929" xr:uid="{00000000-0005-0000-0000-00001E8E0000}"/>
    <cellStyle name="Normal 4 9 3 2 2 2 2 2" xfId="27883" xr:uid="{00000000-0005-0000-0000-00001F8E0000}"/>
    <cellStyle name="Normal 4 9 3 2 2 2 2 2 2" xfId="47833" xr:uid="{00000000-0005-0000-0000-0000208E0000}"/>
    <cellStyle name="Normal 4 9 3 2 2 2 2 3" xfId="19333" xr:uid="{00000000-0005-0000-0000-0000218E0000}"/>
    <cellStyle name="Normal 4 9 3 2 2 2 2 4" xfId="39283" xr:uid="{00000000-0005-0000-0000-0000228E0000}"/>
    <cellStyle name="Normal 4 9 3 2 2 2 3" xfId="10781" xr:uid="{00000000-0005-0000-0000-0000238E0000}"/>
    <cellStyle name="Normal 4 9 3 2 2 2 3 2" xfId="30733" xr:uid="{00000000-0005-0000-0000-0000248E0000}"/>
    <cellStyle name="Normal 4 9 3 2 2 2 3 2 2" xfId="50683" xr:uid="{00000000-0005-0000-0000-0000258E0000}"/>
    <cellStyle name="Normal 4 9 3 2 2 2 3 3" xfId="22183" xr:uid="{00000000-0005-0000-0000-0000268E0000}"/>
    <cellStyle name="Normal 4 9 3 2 2 2 3 4" xfId="42133" xr:uid="{00000000-0005-0000-0000-0000278E0000}"/>
    <cellStyle name="Normal 4 9 3 2 2 2 4" xfId="16481" xr:uid="{00000000-0005-0000-0000-0000288E0000}"/>
    <cellStyle name="Normal 4 9 3 2 2 2 4 2" xfId="36433" xr:uid="{00000000-0005-0000-0000-0000298E0000}"/>
    <cellStyle name="Normal 4 9 3 2 2 2 5" xfId="25033" xr:uid="{00000000-0005-0000-0000-00002A8E0000}"/>
    <cellStyle name="Normal 4 9 3 2 2 2 5 2" xfId="44983" xr:uid="{00000000-0005-0000-0000-00002B8E0000}"/>
    <cellStyle name="Normal 4 9 3 2 2 2 6" xfId="13631" xr:uid="{00000000-0005-0000-0000-00002C8E0000}"/>
    <cellStyle name="Normal 4 9 3 2 2 2 7" xfId="33583" xr:uid="{00000000-0005-0000-0000-00002D8E0000}"/>
    <cellStyle name="Normal 4 9 3 2 2 3" xfId="7928" xr:uid="{00000000-0005-0000-0000-00002E8E0000}"/>
    <cellStyle name="Normal 4 9 3 2 2 3 2" xfId="27882" xr:uid="{00000000-0005-0000-0000-00002F8E0000}"/>
    <cellStyle name="Normal 4 9 3 2 2 3 2 2" xfId="47832" xr:uid="{00000000-0005-0000-0000-0000308E0000}"/>
    <cellStyle name="Normal 4 9 3 2 2 3 3" xfId="19332" xr:uid="{00000000-0005-0000-0000-0000318E0000}"/>
    <cellStyle name="Normal 4 9 3 2 2 3 4" xfId="39282" xr:uid="{00000000-0005-0000-0000-0000328E0000}"/>
    <cellStyle name="Normal 4 9 3 2 2 4" xfId="10780" xr:uid="{00000000-0005-0000-0000-0000338E0000}"/>
    <cellStyle name="Normal 4 9 3 2 2 4 2" xfId="30732" xr:uid="{00000000-0005-0000-0000-0000348E0000}"/>
    <cellStyle name="Normal 4 9 3 2 2 4 2 2" xfId="50682" xr:uid="{00000000-0005-0000-0000-0000358E0000}"/>
    <cellStyle name="Normal 4 9 3 2 2 4 3" xfId="22182" xr:uid="{00000000-0005-0000-0000-0000368E0000}"/>
    <cellStyle name="Normal 4 9 3 2 2 4 4" xfId="42132" xr:uid="{00000000-0005-0000-0000-0000378E0000}"/>
    <cellStyle name="Normal 4 9 3 2 2 5" xfId="16480" xr:uid="{00000000-0005-0000-0000-0000388E0000}"/>
    <cellStyle name="Normal 4 9 3 2 2 5 2" xfId="36432" xr:uid="{00000000-0005-0000-0000-0000398E0000}"/>
    <cellStyle name="Normal 4 9 3 2 2 6" xfId="25032" xr:uid="{00000000-0005-0000-0000-00003A8E0000}"/>
    <cellStyle name="Normal 4 9 3 2 2 6 2" xfId="44982" xr:uid="{00000000-0005-0000-0000-00003B8E0000}"/>
    <cellStyle name="Normal 4 9 3 2 2 7" xfId="13630" xr:uid="{00000000-0005-0000-0000-00003C8E0000}"/>
    <cellStyle name="Normal 4 9 3 2 2 8" xfId="33582" xr:uid="{00000000-0005-0000-0000-00003D8E0000}"/>
    <cellStyle name="Normal 4 9 3 2 3" xfId="3726" xr:uid="{00000000-0005-0000-0000-00003E8E0000}"/>
    <cellStyle name="Normal 4 9 3 2 3 2" xfId="3727" xr:uid="{00000000-0005-0000-0000-00003F8E0000}"/>
    <cellStyle name="Normal 4 9 3 2 3 2 2" xfId="7931" xr:uid="{00000000-0005-0000-0000-0000408E0000}"/>
    <cellStyle name="Normal 4 9 3 2 3 2 2 2" xfId="27885" xr:uid="{00000000-0005-0000-0000-0000418E0000}"/>
    <cellStyle name="Normal 4 9 3 2 3 2 2 2 2" xfId="47835" xr:uid="{00000000-0005-0000-0000-0000428E0000}"/>
    <cellStyle name="Normal 4 9 3 2 3 2 2 3" xfId="19335" xr:uid="{00000000-0005-0000-0000-0000438E0000}"/>
    <cellStyle name="Normal 4 9 3 2 3 2 2 4" xfId="39285" xr:uid="{00000000-0005-0000-0000-0000448E0000}"/>
    <cellStyle name="Normal 4 9 3 2 3 2 3" xfId="10783" xr:uid="{00000000-0005-0000-0000-0000458E0000}"/>
    <cellStyle name="Normal 4 9 3 2 3 2 3 2" xfId="30735" xr:uid="{00000000-0005-0000-0000-0000468E0000}"/>
    <cellStyle name="Normal 4 9 3 2 3 2 3 2 2" xfId="50685" xr:uid="{00000000-0005-0000-0000-0000478E0000}"/>
    <cellStyle name="Normal 4 9 3 2 3 2 3 3" xfId="22185" xr:uid="{00000000-0005-0000-0000-0000488E0000}"/>
    <cellStyle name="Normal 4 9 3 2 3 2 3 4" xfId="42135" xr:uid="{00000000-0005-0000-0000-0000498E0000}"/>
    <cellStyle name="Normal 4 9 3 2 3 2 4" xfId="16483" xr:uid="{00000000-0005-0000-0000-00004A8E0000}"/>
    <cellStyle name="Normal 4 9 3 2 3 2 4 2" xfId="36435" xr:uid="{00000000-0005-0000-0000-00004B8E0000}"/>
    <cellStyle name="Normal 4 9 3 2 3 2 5" xfId="25035" xr:uid="{00000000-0005-0000-0000-00004C8E0000}"/>
    <cellStyle name="Normal 4 9 3 2 3 2 5 2" xfId="44985" xr:uid="{00000000-0005-0000-0000-00004D8E0000}"/>
    <cellStyle name="Normal 4 9 3 2 3 2 6" xfId="13633" xr:uid="{00000000-0005-0000-0000-00004E8E0000}"/>
    <cellStyle name="Normal 4 9 3 2 3 2 7" xfId="33585" xr:uid="{00000000-0005-0000-0000-00004F8E0000}"/>
    <cellStyle name="Normal 4 9 3 2 3 3" xfId="7930" xr:uid="{00000000-0005-0000-0000-0000508E0000}"/>
    <cellStyle name="Normal 4 9 3 2 3 3 2" xfId="27884" xr:uid="{00000000-0005-0000-0000-0000518E0000}"/>
    <cellStyle name="Normal 4 9 3 2 3 3 2 2" xfId="47834" xr:uid="{00000000-0005-0000-0000-0000528E0000}"/>
    <cellStyle name="Normal 4 9 3 2 3 3 3" xfId="19334" xr:uid="{00000000-0005-0000-0000-0000538E0000}"/>
    <cellStyle name="Normal 4 9 3 2 3 3 4" xfId="39284" xr:uid="{00000000-0005-0000-0000-0000548E0000}"/>
    <cellStyle name="Normal 4 9 3 2 3 4" xfId="10782" xr:uid="{00000000-0005-0000-0000-0000558E0000}"/>
    <cellStyle name="Normal 4 9 3 2 3 4 2" xfId="30734" xr:uid="{00000000-0005-0000-0000-0000568E0000}"/>
    <cellStyle name="Normal 4 9 3 2 3 4 2 2" xfId="50684" xr:uid="{00000000-0005-0000-0000-0000578E0000}"/>
    <cellStyle name="Normal 4 9 3 2 3 4 3" xfId="22184" xr:uid="{00000000-0005-0000-0000-0000588E0000}"/>
    <cellStyle name="Normal 4 9 3 2 3 4 4" xfId="42134" xr:uid="{00000000-0005-0000-0000-0000598E0000}"/>
    <cellStyle name="Normal 4 9 3 2 3 5" xfId="16482" xr:uid="{00000000-0005-0000-0000-00005A8E0000}"/>
    <cellStyle name="Normal 4 9 3 2 3 5 2" xfId="36434" xr:uid="{00000000-0005-0000-0000-00005B8E0000}"/>
    <cellStyle name="Normal 4 9 3 2 3 6" xfId="25034" xr:uid="{00000000-0005-0000-0000-00005C8E0000}"/>
    <cellStyle name="Normal 4 9 3 2 3 6 2" xfId="44984" xr:uid="{00000000-0005-0000-0000-00005D8E0000}"/>
    <cellStyle name="Normal 4 9 3 2 3 7" xfId="13632" xr:uid="{00000000-0005-0000-0000-00005E8E0000}"/>
    <cellStyle name="Normal 4 9 3 2 3 8" xfId="33584" xr:uid="{00000000-0005-0000-0000-00005F8E0000}"/>
    <cellStyle name="Normal 4 9 3 2 4" xfId="3728" xr:uid="{00000000-0005-0000-0000-0000608E0000}"/>
    <cellStyle name="Normal 4 9 3 2 4 2" xfId="7932" xr:uid="{00000000-0005-0000-0000-0000618E0000}"/>
    <cellStyle name="Normal 4 9 3 2 4 2 2" xfId="27886" xr:uid="{00000000-0005-0000-0000-0000628E0000}"/>
    <cellStyle name="Normal 4 9 3 2 4 2 2 2" xfId="47836" xr:uid="{00000000-0005-0000-0000-0000638E0000}"/>
    <cellStyle name="Normal 4 9 3 2 4 2 3" xfId="19336" xr:uid="{00000000-0005-0000-0000-0000648E0000}"/>
    <cellStyle name="Normal 4 9 3 2 4 2 4" xfId="39286" xr:uid="{00000000-0005-0000-0000-0000658E0000}"/>
    <cellStyle name="Normal 4 9 3 2 4 3" xfId="10784" xr:uid="{00000000-0005-0000-0000-0000668E0000}"/>
    <cellStyle name="Normal 4 9 3 2 4 3 2" xfId="30736" xr:uid="{00000000-0005-0000-0000-0000678E0000}"/>
    <cellStyle name="Normal 4 9 3 2 4 3 2 2" xfId="50686" xr:uid="{00000000-0005-0000-0000-0000688E0000}"/>
    <cellStyle name="Normal 4 9 3 2 4 3 3" xfId="22186" xr:uid="{00000000-0005-0000-0000-0000698E0000}"/>
    <cellStyle name="Normal 4 9 3 2 4 3 4" xfId="42136" xr:uid="{00000000-0005-0000-0000-00006A8E0000}"/>
    <cellStyle name="Normal 4 9 3 2 4 4" xfId="16484" xr:uid="{00000000-0005-0000-0000-00006B8E0000}"/>
    <cellStyle name="Normal 4 9 3 2 4 4 2" xfId="36436" xr:uid="{00000000-0005-0000-0000-00006C8E0000}"/>
    <cellStyle name="Normal 4 9 3 2 4 5" xfId="25036" xr:uid="{00000000-0005-0000-0000-00006D8E0000}"/>
    <cellStyle name="Normal 4 9 3 2 4 5 2" xfId="44986" xr:uid="{00000000-0005-0000-0000-00006E8E0000}"/>
    <cellStyle name="Normal 4 9 3 2 4 6" xfId="13634" xr:uid="{00000000-0005-0000-0000-00006F8E0000}"/>
    <cellStyle name="Normal 4 9 3 2 4 7" xfId="33586" xr:uid="{00000000-0005-0000-0000-0000708E0000}"/>
    <cellStyle name="Normal 4 9 3 2 5" xfId="7927" xr:uid="{00000000-0005-0000-0000-0000718E0000}"/>
    <cellStyle name="Normal 4 9 3 2 5 2" xfId="27881" xr:uid="{00000000-0005-0000-0000-0000728E0000}"/>
    <cellStyle name="Normal 4 9 3 2 5 2 2" xfId="47831" xr:uid="{00000000-0005-0000-0000-0000738E0000}"/>
    <cellStyle name="Normal 4 9 3 2 5 3" xfId="19331" xr:uid="{00000000-0005-0000-0000-0000748E0000}"/>
    <cellStyle name="Normal 4 9 3 2 5 4" xfId="39281" xr:uid="{00000000-0005-0000-0000-0000758E0000}"/>
    <cellStyle name="Normal 4 9 3 2 6" xfId="10779" xr:uid="{00000000-0005-0000-0000-0000768E0000}"/>
    <cellStyle name="Normal 4 9 3 2 6 2" xfId="30731" xr:uid="{00000000-0005-0000-0000-0000778E0000}"/>
    <cellStyle name="Normal 4 9 3 2 6 2 2" xfId="50681" xr:uid="{00000000-0005-0000-0000-0000788E0000}"/>
    <cellStyle name="Normal 4 9 3 2 6 3" xfId="22181" xr:uid="{00000000-0005-0000-0000-0000798E0000}"/>
    <cellStyle name="Normal 4 9 3 2 6 4" xfId="42131" xr:uid="{00000000-0005-0000-0000-00007A8E0000}"/>
    <cellStyle name="Normal 4 9 3 2 7" xfId="16479" xr:uid="{00000000-0005-0000-0000-00007B8E0000}"/>
    <cellStyle name="Normal 4 9 3 2 7 2" xfId="36431" xr:uid="{00000000-0005-0000-0000-00007C8E0000}"/>
    <cellStyle name="Normal 4 9 3 2 8" xfId="25031" xr:uid="{00000000-0005-0000-0000-00007D8E0000}"/>
    <cellStyle name="Normal 4 9 3 2 8 2" xfId="44981" xr:uid="{00000000-0005-0000-0000-00007E8E0000}"/>
    <cellStyle name="Normal 4 9 3 2 9" xfId="13629" xr:uid="{00000000-0005-0000-0000-00007F8E0000}"/>
    <cellStyle name="Normal 4 9 3 3" xfId="3729" xr:uid="{00000000-0005-0000-0000-0000808E0000}"/>
    <cellStyle name="Normal 4 9 3 3 2" xfId="3730" xr:uid="{00000000-0005-0000-0000-0000818E0000}"/>
    <cellStyle name="Normal 4 9 3 3 2 2" xfId="7934" xr:uid="{00000000-0005-0000-0000-0000828E0000}"/>
    <cellStyle name="Normal 4 9 3 3 2 2 2" xfId="27888" xr:uid="{00000000-0005-0000-0000-0000838E0000}"/>
    <cellStyle name="Normal 4 9 3 3 2 2 2 2" xfId="47838" xr:uid="{00000000-0005-0000-0000-0000848E0000}"/>
    <cellStyle name="Normal 4 9 3 3 2 2 3" xfId="19338" xr:uid="{00000000-0005-0000-0000-0000858E0000}"/>
    <cellStyle name="Normal 4 9 3 3 2 2 4" xfId="39288" xr:uid="{00000000-0005-0000-0000-0000868E0000}"/>
    <cellStyle name="Normal 4 9 3 3 2 3" xfId="10786" xr:uid="{00000000-0005-0000-0000-0000878E0000}"/>
    <cellStyle name="Normal 4 9 3 3 2 3 2" xfId="30738" xr:uid="{00000000-0005-0000-0000-0000888E0000}"/>
    <cellStyle name="Normal 4 9 3 3 2 3 2 2" xfId="50688" xr:uid="{00000000-0005-0000-0000-0000898E0000}"/>
    <cellStyle name="Normal 4 9 3 3 2 3 3" xfId="22188" xr:uid="{00000000-0005-0000-0000-00008A8E0000}"/>
    <cellStyle name="Normal 4 9 3 3 2 3 4" xfId="42138" xr:uid="{00000000-0005-0000-0000-00008B8E0000}"/>
    <cellStyle name="Normal 4 9 3 3 2 4" xfId="16486" xr:uid="{00000000-0005-0000-0000-00008C8E0000}"/>
    <cellStyle name="Normal 4 9 3 3 2 4 2" xfId="36438" xr:uid="{00000000-0005-0000-0000-00008D8E0000}"/>
    <cellStyle name="Normal 4 9 3 3 2 5" xfId="25038" xr:uid="{00000000-0005-0000-0000-00008E8E0000}"/>
    <cellStyle name="Normal 4 9 3 3 2 5 2" xfId="44988" xr:uid="{00000000-0005-0000-0000-00008F8E0000}"/>
    <cellStyle name="Normal 4 9 3 3 2 6" xfId="13636" xr:uid="{00000000-0005-0000-0000-0000908E0000}"/>
    <cellStyle name="Normal 4 9 3 3 2 7" xfId="33588" xr:uid="{00000000-0005-0000-0000-0000918E0000}"/>
    <cellStyle name="Normal 4 9 3 3 3" xfId="7933" xr:uid="{00000000-0005-0000-0000-0000928E0000}"/>
    <cellStyle name="Normal 4 9 3 3 3 2" xfId="27887" xr:uid="{00000000-0005-0000-0000-0000938E0000}"/>
    <cellStyle name="Normal 4 9 3 3 3 2 2" xfId="47837" xr:uid="{00000000-0005-0000-0000-0000948E0000}"/>
    <cellStyle name="Normal 4 9 3 3 3 3" xfId="19337" xr:uid="{00000000-0005-0000-0000-0000958E0000}"/>
    <cellStyle name="Normal 4 9 3 3 3 4" xfId="39287" xr:uid="{00000000-0005-0000-0000-0000968E0000}"/>
    <cellStyle name="Normal 4 9 3 3 4" xfId="10785" xr:uid="{00000000-0005-0000-0000-0000978E0000}"/>
    <cellStyle name="Normal 4 9 3 3 4 2" xfId="30737" xr:uid="{00000000-0005-0000-0000-0000988E0000}"/>
    <cellStyle name="Normal 4 9 3 3 4 2 2" xfId="50687" xr:uid="{00000000-0005-0000-0000-0000998E0000}"/>
    <cellStyle name="Normal 4 9 3 3 4 3" xfId="22187" xr:uid="{00000000-0005-0000-0000-00009A8E0000}"/>
    <cellStyle name="Normal 4 9 3 3 4 4" xfId="42137" xr:uid="{00000000-0005-0000-0000-00009B8E0000}"/>
    <cellStyle name="Normal 4 9 3 3 5" xfId="16485" xr:uid="{00000000-0005-0000-0000-00009C8E0000}"/>
    <cellStyle name="Normal 4 9 3 3 5 2" xfId="36437" xr:uid="{00000000-0005-0000-0000-00009D8E0000}"/>
    <cellStyle name="Normal 4 9 3 3 6" xfId="25037" xr:uid="{00000000-0005-0000-0000-00009E8E0000}"/>
    <cellStyle name="Normal 4 9 3 3 6 2" xfId="44987" xr:uid="{00000000-0005-0000-0000-00009F8E0000}"/>
    <cellStyle name="Normal 4 9 3 3 7" xfId="13635" xr:uid="{00000000-0005-0000-0000-0000A08E0000}"/>
    <cellStyle name="Normal 4 9 3 3 8" xfId="33587" xr:uid="{00000000-0005-0000-0000-0000A18E0000}"/>
    <cellStyle name="Normal 4 9 3 4" xfId="3731" xr:uid="{00000000-0005-0000-0000-0000A28E0000}"/>
    <cellStyle name="Normal 4 9 3 4 2" xfId="3732" xr:uid="{00000000-0005-0000-0000-0000A38E0000}"/>
    <cellStyle name="Normal 4 9 3 4 2 2" xfId="7936" xr:uid="{00000000-0005-0000-0000-0000A48E0000}"/>
    <cellStyle name="Normal 4 9 3 4 2 2 2" xfId="27890" xr:uid="{00000000-0005-0000-0000-0000A58E0000}"/>
    <cellStyle name="Normal 4 9 3 4 2 2 2 2" xfId="47840" xr:uid="{00000000-0005-0000-0000-0000A68E0000}"/>
    <cellStyle name="Normal 4 9 3 4 2 2 3" xfId="19340" xr:uid="{00000000-0005-0000-0000-0000A78E0000}"/>
    <cellStyle name="Normal 4 9 3 4 2 2 4" xfId="39290" xr:uid="{00000000-0005-0000-0000-0000A88E0000}"/>
    <cellStyle name="Normal 4 9 3 4 2 3" xfId="10788" xr:uid="{00000000-0005-0000-0000-0000A98E0000}"/>
    <cellStyle name="Normal 4 9 3 4 2 3 2" xfId="30740" xr:uid="{00000000-0005-0000-0000-0000AA8E0000}"/>
    <cellStyle name="Normal 4 9 3 4 2 3 2 2" xfId="50690" xr:uid="{00000000-0005-0000-0000-0000AB8E0000}"/>
    <cellStyle name="Normal 4 9 3 4 2 3 3" xfId="22190" xr:uid="{00000000-0005-0000-0000-0000AC8E0000}"/>
    <cellStyle name="Normal 4 9 3 4 2 3 4" xfId="42140" xr:uid="{00000000-0005-0000-0000-0000AD8E0000}"/>
    <cellStyle name="Normal 4 9 3 4 2 4" xfId="16488" xr:uid="{00000000-0005-0000-0000-0000AE8E0000}"/>
    <cellStyle name="Normal 4 9 3 4 2 4 2" xfId="36440" xr:uid="{00000000-0005-0000-0000-0000AF8E0000}"/>
    <cellStyle name="Normal 4 9 3 4 2 5" xfId="25040" xr:uid="{00000000-0005-0000-0000-0000B08E0000}"/>
    <cellStyle name="Normal 4 9 3 4 2 5 2" xfId="44990" xr:uid="{00000000-0005-0000-0000-0000B18E0000}"/>
    <cellStyle name="Normal 4 9 3 4 2 6" xfId="13638" xr:uid="{00000000-0005-0000-0000-0000B28E0000}"/>
    <cellStyle name="Normal 4 9 3 4 2 7" xfId="33590" xr:uid="{00000000-0005-0000-0000-0000B38E0000}"/>
    <cellStyle name="Normal 4 9 3 4 3" xfId="7935" xr:uid="{00000000-0005-0000-0000-0000B48E0000}"/>
    <cellStyle name="Normal 4 9 3 4 3 2" xfId="27889" xr:uid="{00000000-0005-0000-0000-0000B58E0000}"/>
    <cellStyle name="Normal 4 9 3 4 3 2 2" xfId="47839" xr:uid="{00000000-0005-0000-0000-0000B68E0000}"/>
    <cellStyle name="Normal 4 9 3 4 3 3" xfId="19339" xr:uid="{00000000-0005-0000-0000-0000B78E0000}"/>
    <cellStyle name="Normal 4 9 3 4 3 4" xfId="39289" xr:uid="{00000000-0005-0000-0000-0000B88E0000}"/>
    <cellStyle name="Normal 4 9 3 4 4" xfId="10787" xr:uid="{00000000-0005-0000-0000-0000B98E0000}"/>
    <cellStyle name="Normal 4 9 3 4 4 2" xfId="30739" xr:uid="{00000000-0005-0000-0000-0000BA8E0000}"/>
    <cellStyle name="Normal 4 9 3 4 4 2 2" xfId="50689" xr:uid="{00000000-0005-0000-0000-0000BB8E0000}"/>
    <cellStyle name="Normal 4 9 3 4 4 3" xfId="22189" xr:uid="{00000000-0005-0000-0000-0000BC8E0000}"/>
    <cellStyle name="Normal 4 9 3 4 4 4" xfId="42139" xr:uid="{00000000-0005-0000-0000-0000BD8E0000}"/>
    <cellStyle name="Normal 4 9 3 4 5" xfId="16487" xr:uid="{00000000-0005-0000-0000-0000BE8E0000}"/>
    <cellStyle name="Normal 4 9 3 4 5 2" xfId="36439" xr:uid="{00000000-0005-0000-0000-0000BF8E0000}"/>
    <cellStyle name="Normal 4 9 3 4 6" xfId="25039" xr:uid="{00000000-0005-0000-0000-0000C08E0000}"/>
    <cellStyle name="Normal 4 9 3 4 6 2" xfId="44989" xr:uid="{00000000-0005-0000-0000-0000C18E0000}"/>
    <cellStyle name="Normal 4 9 3 4 7" xfId="13637" xr:uid="{00000000-0005-0000-0000-0000C28E0000}"/>
    <cellStyle name="Normal 4 9 3 4 8" xfId="33589" xr:uid="{00000000-0005-0000-0000-0000C38E0000}"/>
    <cellStyle name="Normal 4 9 3 5" xfId="3733" xr:uid="{00000000-0005-0000-0000-0000C48E0000}"/>
    <cellStyle name="Normal 4 9 3 5 2" xfId="7937" xr:uid="{00000000-0005-0000-0000-0000C58E0000}"/>
    <cellStyle name="Normal 4 9 3 5 2 2" xfId="27891" xr:uid="{00000000-0005-0000-0000-0000C68E0000}"/>
    <cellStyle name="Normal 4 9 3 5 2 2 2" xfId="47841" xr:uid="{00000000-0005-0000-0000-0000C78E0000}"/>
    <cellStyle name="Normal 4 9 3 5 2 3" xfId="19341" xr:uid="{00000000-0005-0000-0000-0000C88E0000}"/>
    <cellStyle name="Normal 4 9 3 5 2 4" xfId="39291" xr:uid="{00000000-0005-0000-0000-0000C98E0000}"/>
    <cellStyle name="Normal 4 9 3 5 3" xfId="10789" xr:uid="{00000000-0005-0000-0000-0000CA8E0000}"/>
    <cellStyle name="Normal 4 9 3 5 3 2" xfId="30741" xr:uid="{00000000-0005-0000-0000-0000CB8E0000}"/>
    <cellStyle name="Normal 4 9 3 5 3 2 2" xfId="50691" xr:uid="{00000000-0005-0000-0000-0000CC8E0000}"/>
    <cellStyle name="Normal 4 9 3 5 3 3" xfId="22191" xr:uid="{00000000-0005-0000-0000-0000CD8E0000}"/>
    <cellStyle name="Normal 4 9 3 5 3 4" xfId="42141" xr:uid="{00000000-0005-0000-0000-0000CE8E0000}"/>
    <cellStyle name="Normal 4 9 3 5 4" xfId="16489" xr:uid="{00000000-0005-0000-0000-0000CF8E0000}"/>
    <cellStyle name="Normal 4 9 3 5 4 2" xfId="36441" xr:uid="{00000000-0005-0000-0000-0000D08E0000}"/>
    <cellStyle name="Normal 4 9 3 5 5" xfId="25041" xr:uid="{00000000-0005-0000-0000-0000D18E0000}"/>
    <cellStyle name="Normal 4 9 3 5 5 2" xfId="44991" xr:uid="{00000000-0005-0000-0000-0000D28E0000}"/>
    <cellStyle name="Normal 4 9 3 5 6" xfId="13639" xr:uid="{00000000-0005-0000-0000-0000D38E0000}"/>
    <cellStyle name="Normal 4 9 3 5 7" xfId="33591" xr:uid="{00000000-0005-0000-0000-0000D48E0000}"/>
    <cellStyle name="Normal 4 9 3 6" xfId="7926" xr:uid="{00000000-0005-0000-0000-0000D58E0000}"/>
    <cellStyle name="Normal 4 9 3 6 2" xfId="27880" xr:uid="{00000000-0005-0000-0000-0000D68E0000}"/>
    <cellStyle name="Normal 4 9 3 6 2 2" xfId="47830" xr:uid="{00000000-0005-0000-0000-0000D78E0000}"/>
    <cellStyle name="Normal 4 9 3 6 3" xfId="19330" xr:uid="{00000000-0005-0000-0000-0000D88E0000}"/>
    <cellStyle name="Normal 4 9 3 6 4" xfId="39280" xr:uid="{00000000-0005-0000-0000-0000D98E0000}"/>
    <cellStyle name="Normal 4 9 3 7" xfId="10778" xr:uid="{00000000-0005-0000-0000-0000DA8E0000}"/>
    <cellStyle name="Normal 4 9 3 7 2" xfId="30730" xr:uid="{00000000-0005-0000-0000-0000DB8E0000}"/>
    <cellStyle name="Normal 4 9 3 7 2 2" xfId="50680" xr:uid="{00000000-0005-0000-0000-0000DC8E0000}"/>
    <cellStyle name="Normal 4 9 3 7 3" xfId="22180" xr:uid="{00000000-0005-0000-0000-0000DD8E0000}"/>
    <cellStyle name="Normal 4 9 3 7 4" xfId="42130" xr:uid="{00000000-0005-0000-0000-0000DE8E0000}"/>
    <cellStyle name="Normal 4 9 3 8" xfId="16478" xr:uid="{00000000-0005-0000-0000-0000DF8E0000}"/>
    <cellStyle name="Normal 4 9 3 8 2" xfId="36430" xr:uid="{00000000-0005-0000-0000-0000E08E0000}"/>
    <cellStyle name="Normal 4 9 3 9" xfId="25030" xr:uid="{00000000-0005-0000-0000-0000E18E0000}"/>
    <cellStyle name="Normal 4 9 3 9 2" xfId="44980" xr:uid="{00000000-0005-0000-0000-0000E28E0000}"/>
    <cellStyle name="Normal 4 9 4" xfId="3734" xr:uid="{00000000-0005-0000-0000-0000E38E0000}"/>
    <cellStyle name="Normal 4 9 4 10" xfId="13640" xr:uid="{00000000-0005-0000-0000-0000E48E0000}"/>
    <cellStyle name="Normal 4 9 4 11" xfId="33592" xr:uid="{00000000-0005-0000-0000-0000E58E0000}"/>
    <cellStyle name="Normal 4 9 4 2" xfId="3735" xr:uid="{00000000-0005-0000-0000-0000E68E0000}"/>
    <cellStyle name="Normal 4 9 4 2 10" xfId="33593" xr:uid="{00000000-0005-0000-0000-0000E78E0000}"/>
    <cellStyle name="Normal 4 9 4 2 2" xfId="3736" xr:uid="{00000000-0005-0000-0000-0000E88E0000}"/>
    <cellStyle name="Normal 4 9 4 2 2 2" xfId="3737" xr:uid="{00000000-0005-0000-0000-0000E98E0000}"/>
    <cellStyle name="Normal 4 9 4 2 2 2 2" xfId="7941" xr:uid="{00000000-0005-0000-0000-0000EA8E0000}"/>
    <cellStyle name="Normal 4 9 4 2 2 2 2 2" xfId="27895" xr:uid="{00000000-0005-0000-0000-0000EB8E0000}"/>
    <cellStyle name="Normal 4 9 4 2 2 2 2 2 2" xfId="47845" xr:uid="{00000000-0005-0000-0000-0000EC8E0000}"/>
    <cellStyle name="Normal 4 9 4 2 2 2 2 3" xfId="19345" xr:uid="{00000000-0005-0000-0000-0000ED8E0000}"/>
    <cellStyle name="Normal 4 9 4 2 2 2 2 4" xfId="39295" xr:uid="{00000000-0005-0000-0000-0000EE8E0000}"/>
    <cellStyle name="Normal 4 9 4 2 2 2 3" xfId="10793" xr:uid="{00000000-0005-0000-0000-0000EF8E0000}"/>
    <cellStyle name="Normal 4 9 4 2 2 2 3 2" xfId="30745" xr:uid="{00000000-0005-0000-0000-0000F08E0000}"/>
    <cellStyle name="Normal 4 9 4 2 2 2 3 2 2" xfId="50695" xr:uid="{00000000-0005-0000-0000-0000F18E0000}"/>
    <cellStyle name="Normal 4 9 4 2 2 2 3 3" xfId="22195" xr:uid="{00000000-0005-0000-0000-0000F28E0000}"/>
    <cellStyle name="Normal 4 9 4 2 2 2 3 4" xfId="42145" xr:uid="{00000000-0005-0000-0000-0000F38E0000}"/>
    <cellStyle name="Normal 4 9 4 2 2 2 4" xfId="16493" xr:uid="{00000000-0005-0000-0000-0000F48E0000}"/>
    <cellStyle name="Normal 4 9 4 2 2 2 4 2" xfId="36445" xr:uid="{00000000-0005-0000-0000-0000F58E0000}"/>
    <cellStyle name="Normal 4 9 4 2 2 2 5" xfId="25045" xr:uid="{00000000-0005-0000-0000-0000F68E0000}"/>
    <cellStyle name="Normal 4 9 4 2 2 2 5 2" xfId="44995" xr:uid="{00000000-0005-0000-0000-0000F78E0000}"/>
    <cellStyle name="Normal 4 9 4 2 2 2 6" xfId="13643" xr:uid="{00000000-0005-0000-0000-0000F88E0000}"/>
    <cellStyle name="Normal 4 9 4 2 2 2 7" xfId="33595" xr:uid="{00000000-0005-0000-0000-0000F98E0000}"/>
    <cellStyle name="Normal 4 9 4 2 2 3" xfId="7940" xr:uid="{00000000-0005-0000-0000-0000FA8E0000}"/>
    <cellStyle name="Normal 4 9 4 2 2 3 2" xfId="27894" xr:uid="{00000000-0005-0000-0000-0000FB8E0000}"/>
    <cellStyle name="Normal 4 9 4 2 2 3 2 2" xfId="47844" xr:uid="{00000000-0005-0000-0000-0000FC8E0000}"/>
    <cellStyle name="Normal 4 9 4 2 2 3 3" xfId="19344" xr:uid="{00000000-0005-0000-0000-0000FD8E0000}"/>
    <cellStyle name="Normal 4 9 4 2 2 3 4" xfId="39294" xr:uid="{00000000-0005-0000-0000-0000FE8E0000}"/>
    <cellStyle name="Normal 4 9 4 2 2 4" xfId="10792" xr:uid="{00000000-0005-0000-0000-0000FF8E0000}"/>
    <cellStyle name="Normal 4 9 4 2 2 4 2" xfId="30744" xr:uid="{00000000-0005-0000-0000-0000008F0000}"/>
    <cellStyle name="Normal 4 9 4 2 2 4 2 2" xfId="50694" xr:uid="{00000000-0005-0000-0000-0000018F0000}"/>
    <cellStyle name="Normal 4 9 4 2 2 4 3" xfId="22194" xr:uid="{00000000-0005-0000-0000-0000028F0000}"/>
    <cellStyle name="Normal 4 9 4 2 2 4 4" xfId="42144" xr:uid="{00000000-0005-0000-0000-0000038F0000}"/>
    <cellStyle name="Normal 4 9 4 2 2 5" xfId="16492" xr:uid="{00000000-0005-0000-0000-0000048F0000}"/>
    <cellStyle name="Normal 4 9 4 2 2 5 2" xfId="36444" xr:uid="{00000000-0005-0000-0000-0000058F0000}"/>
    <cellStyle name="Normal 4 9 4 2 2 6" xfId="25044" xr:uid="{00000000-0005-0000-0000-0000068F0000}"/>
    <cellStyle name="Normal 4 9 4 2 2 6 2" xfId="44994" xr:uid="{00000000-0005-0000-0000-0000078F0000}"/>
    <cellStyle name="Normal 4 9 4 2 2 7" xfId="13642" xr:uid="{00000000-0005-0000-0000-0000088F0000}"/>
    <cellStyle name="Normal 4 9 4 2 2 8" xfId="33594" xr:uid="{00000000-0005-0000-0000-0000098F0000}"/>
    <cellStyle name="Normal 4 9 4 2 3" xfId="3738" xr:uid="{00000000-0005-0000-0000-00000A8F0000}"/>
    <cellStyle name="Normal 4 9 4 2 3 2" xfId="3739" xr:uid="{00000000-0005-0000-0000-00000B8F0000}"/>
    <cellStyle name="Normal 4 9 4 2 3 2 2" xfId="7943" xr:uid="{00000000-0005-0000-0000-00000C8F0000}"/>
    <cellStyle name="Normal 4 9 4 2 3 2 2 2" xfId="27897" xr:uid="{00000000-0005-0000-0000-00000D8F0000}"/>
    <cellStyle name="Normal 4 9 4 2 3 2 2 2 2" xfId="47847" xr:uid="{00000000-0005-0000-0000-00000E8F0000}"/>
    <cellStyle name="Normal 4 9 4 2 3 2 2 3" xfId="19347" xr:uid="{00000000-0005-0000-0000-00000F8F0000}"/>
    <cellStyle name="Normal 4 9 4 2 3 2 2 4" xfId="39297" xr:uid="{00000000-0005-0000-0000-0000108F0000}"/>
    <cellStyle name="Normal 4 9 4 2 3 2 3" xfId="10795" xr:uid="{00000000-0005-0000-0000-0000118F0000}"/>
    <cellStyle name="Normal 4 9 4 2 3 2 3 2" xfId="30747" xr:uid="{00000000-0005-0000-0000-0000128F0000}"/>
    <cellStyle name="Normal 4 9 4 2 3 2 3 2 2" xfId="50697" xr:uid="{00000000-0005-0000-0000-0000138F0000}"/>
    <cellStyle name="Normal 4 9 4 2 3 2 3 3" xfId="22197" xr:uid="{00000000-0005-0000-0000-0000148F0000}"/>
    <cellStyle name="Normal 4 9 4 2 3 2 3 4" xfId="42147" xr:uid="{00000000-0005-0000-0000-0000158F0000}"/>
    <cellStyle name="Normal 4 9 4 2 3 2 4" xfId="16495" xr:uid="{00000000-0005-0000-0000-0000168F0000}"/>
    <cellStyle name="Normal 4 9 4 2 3 2 4 2" xfId="36447" xr:uid="{00000000-0005-0000-0000-0000178F0000}"/>
    <cellStyle name="Normal 4 9 4 2 3 2 5" xfId="25047" xr:uid="{00000000-0005-0000-0000-0000188F0000}"/>
    <cellStyle name="Normal 4 9 4 2 3 2 5 2" xfId="44997" xr:uid="{00000000-0005-0000-0000-0000198F0000}"/>
    <cellStyle name="Normal 4 9 4 2 3 2 6" xfId="13645" xr:uid="{00000000-0005-0000-0000-00001A8F0000}"/>
    <cellStyle name="Normal 4 9 4 2 3 2 7" xfId="33597" xr:uid="{00000000-0005-0000-0000-00001B8F0000}"/>
    <cellStyle name="Normal 4 9 4 2 3 3" xfId="7942" xr:uid="{00000000-0005-0000-0000-00001C8F0000}"/>
    <cellStyle name="Normal 4 9 4 2 3 3 2" xfId="27896" xr:uid="{00000000-0005-0000-0000-00001D8F0000}"/>
    <cellStyle name="Normal 4 9 4 2 3 3 2 2" xfId="47846" xr:uid="{00000000-0005-0000-0000-00001E8F0000}"/>
    <cellStyle name="Normal 4 9 4 2 3 3 3" xfId="19346" xr:uid="{00000000-0005-0000-0000-00001F8F0000}"/>
    <cellStyle name="Normal 4 9 4 2 3 3 4" xfId="39296" xr:uid="{00000000-0005-0000-0000-0000208F0000}"/>
    <cellStyle name="Normal 4 9 4 2 3 4" xfId="10794" xr:uid="{00000000-0005-0000-0000-0000218F0000}"/>
    <cellStyle name="Normal 4 9 4 2 3 4 2" xfId="30746" xr:uid="{00000000-0005-0000-0000-0000228F0000}"/>
    <cellStyle name="Normal 4 9 4 2 3 4 2 2" xfId="50696" xr:uid="{00000000-0005-0000-0000-0000238F0000}"/>
    <cellStyle name="Normal 4 9 4 2 3 4 3" xfId="22196" xr:uid="{00000000-0005-0000-0000-0000248F0000}"/>
    <cellStyle name="Normal 4 9 4 2 3 4 4" xfId="42146" xr:uid="{00000000-0005-0000-0000-0000258F0000}"/>
    <cellStyle name="Normal 4 9 4 2 3 5" xfId="16494" xr:uid="{00000000-0005-0000-0000-0000268F0000}"/>
    <cellStyle name="Normal 4 9 4 2 3 5 2" xfId="36446" xr:uid="{00000000-0005-0000-0000-0000278F0000}"/>
    <cellStyle name="Normal 4 9 4 2 3 6" xfId="25046" xr:uid="{00000000-0005-0000-0000-0000288F0000}"/>
    <cellStyle name="Normal 4 9 4 2 3 6 2" xfId="44996" xr:uid="{00000000-0005-0000-0000-0000298F0000}"/>
    <cellStyle name="Normal 4 9 4 2 3 7" xfId="13644" xr:uid="{00000000-0005-0000-0000-00002A8F0000}"/>
    <cellStyle name="Normal 4 9 4 2 3 8" xfId="33596" xr:uid="{00000000-0005-0000-0000-00002B8F0000}"/>
    <cellStyle name="Normal 4 9 4 2 4" xfId="3740" xr:uid="{00000000-0005-0000-0000-00002C8F0000}"/>
    <cellStyle name="Normal 4 9 4 2 4 2" xfId="7944" xr:uid="{00000000-0005-0000-0000-00002D8F0000}"/>
    <cellStyle name="Normal 4 9 4 2 4 2 2" xfId="27898" xr:uid="{00000000-0005-0000-0000-00002E8F0000}"/>
    <cellStyle name="Normal 4 9 4 2 4 2 2 2" xfId="47848" xr:uid="{00000000-0005-0000-0000-00002F8F0000}"/>
    <cellStyle name="Normal 4 9 4 2 4 2 3" xfId="19348" xr:uid="{00000000-0005-0000-0000-0000308F0000}"/>
    <cellStyle name="Normal 4 9 4 2 4 2 4" xfId="39298" xr:uid="{00000000-0005-0000-0000-0000318F0000}"/>
    <cellStyle name="Normal 4 9 4 2 4 3" xfId="10796" xr:uid="{00000000-0005-0000-0000-0000328F0000}"/>
    <cellStyle name="Normal 4 9 4 2 4 3 2" xfId="30748" xr:uid="{00000000-0005-0000-0000-0000338F0000}"/>
    <cellStyle name="Normal 4 9 4 2 4 3 2 2" xfId="50698" xr:uid="{00000000-0005-0000-0000-0000348F0000}"/>
    <cellStyle name="Normal 4 9 4 2 4 3 3" xfId="22198" xr:uid="{00000000-0005-0000-0000-0000358F0000}"/>
    <cellStyle name="Normal 4 9 4 2 4 3 4" xfId="42148" xr:uid="{00000000-0005-0000-0000-0000368F0000}"/>
    <cellStyle name="Normal 4 9 4 2 4 4" xfId="16496" xr:uid="{00000000-0005-0000-0000-0000378F0000}"/>
    <cellStyle name="Normal 4 9 4 2 4 4 2" xfId="36448" xr:uid="{00000000-0005-0000-0000-0000388F0000}"/>
    <cellStyle name="Normal 4 9 4 2 4 5" xfId="25048" xr:uid="{00000000-0005-0000-0000-0000398F0000}"/>
    <cellStyle name="Normal 4 9 4 2 4 5 2" xfId="44998" xr:uid="{00000000-0005-0000-0000-00003A8F0000}"/>
    <cellStyle name="Normal 4 9 4 2 4 6" xfId="13646" xr:uid="{00000000-0005-0000-0000-00003B8F0000}"/>
    <cellStyle name="Normal 4 9 4 2 4 7" xfId="33598" xr:uid="{00000000-0005-0000-0000-00003C8F0000}"/>
    <cellStyle name="Normal 4 9 4 2 5" xfId="7939" xr:uid="{00000000-0005-0000-0000-00003D8F0000}"/>
    <cellStyle name="Normal 4 9 4 2 5 2" xfId="27893" xr:uid="{00000000-0005-0000-0000-00003E8F0000}"/>
    <cellStyle name="Normal 4 9 4 2 5 2 2" xfId="47843" xr:uid="{00000000-0005-0000-0000-00003F8F0000}"/>
    <cellStyle name="Normal 4 9 4 2 5 3" xfId="19343" xr:uid="{00000000-0005-0000-0000-0000408F0000}"/>
    <cellStyle name="Normal 4 9 4 2 5 4" xfId="39293" xr:uid="{00000000-0005-0000-0000-0000418F0000}"/>
    <cellStyle name="Normal 4 9 4 2 6" xfId="10791" xr:uid="{00000000-0005-0000-0000-0000428F0000}"/>
    <cellStyle name="Normal 4 9 4 2 6 2" xfId="30743" xr:uid="{00000000-0005-0000-0000-0000438F0000}"/>
    <cellStyle name="Normal 4 9 4 2 6 2 2" xfId="50693" xr:uid="{00000000-0005-0000-0000-0000448F0000}"/>
    <cellStyle name="Normal 4 9 4 2 6 3" xfId="22193" xr:uid="{00000000-0005-0000-0000-0000458F0000}"/>
    <cellStyle name="Normal 4 9 4 2 6 4" xfId="42143" xr:uid="{00000000-0005-0000-0000-0000468F0000}"/>
    <cellStyle name="Normal 4 9 4 2 7" xfId="16491" xr:uid="{00000000-0005-0000-0000-0000478F0000}"/>
    <cellStyle name="Normal 4 9 4 2 7 2" xfId="36443" xr:uid="{00000000-0005-0000-0000-0000488F0000}"/>
    <cellStyle name="Normal 4 9 4 2 8" xfId="25043" xr:uid="{00000000-0005-0000-0000-0000498F0000}"/>
    <cellStyle name="Normal 4 9 4 2 8 2" xfId="44993" xr:uid="{00000000-0005-0000-0000-00004A8F0000}"/>
    <cellStyle name="Normal 4 9 4 2 9" xfId="13641" xr:uid="{00000000-0005-0000-0000-00004B8F0000}"/>
    <cellStyle name="Normal 4 9 4 3" xfId="3741" xr:uid="{00000000-0005-0000-0000-00004C8F0000}"/>
    <cellStyle name="Normal 4 9 4 3 2" xfId="3742" xr:uid="{00000000-0005-0000-0000-00004D8F0000}"/>
    <cellStyle name="Normal 4 9 4 3 2 2" xfId="7946" xr:uid="{00000000-0005-0000-0000-00004E8F0000}"/>
    <cellStyle name="Normal 4 9 4 3 2 2 2" xfId="27900" xr:uid="{00000000-0005-0000-0000-00004F8F0000}"/>
    <cellStyle name="Normal 4 9 4 3 2 2 2 2" xfId="47850" xr:uid="{00000000-0005-0000-0000-0000508F0000}"/>
    <cellStyle name="Normal 4 9 4 3 2 2 3" xfId="19350" xr:uid="{00000000-0005-0000-0000-0000518F0000}"/>
    <cellStyle name="Normal 4 9 4 3 2 2 4" xfId="39300" xr:uid="{00000000-0005-0000-0000-0000528F0000}"/>
    <cellStyle name="Normal 4 9 4 3 2 3" xfId="10798" xr:uid="{00000000-0005-0000-0000-0000538F0000}"/>
    <cellStyle name="Normal 4 9 4 3 2 3 2" xfId="30750" xr:uid="{00000000-0005-0000-0000-0000548F0000}"/>
    <cellStyle name="Normal 4 9 4 3 2 3 2 2" xfId="50700" xr:uid="{00000000-0005-0000-0000-0000558F0000}"/>
    <cellStyle name="Normal 4 9 4 3 2 3 3" xfId="22200" xr:uid="{00000000-0005-0000-0000-0000568F0000}"/>
    <cellStyle name="Normal 4 9 4 3 2 3 4" xfId="42150" xr:uid="{00000000-0005-0000-0000-0000578F0000}"/>
    <cellStyle name="Normal 4 9 4 3 2 4" xfId="16498" xr:uid="{00000000-0005-0000-0000-0000588F0000}"/>
    <cellStyle name="Normal 4 9 4 3 2 4 2" xfId="36450" xr:uid="{00000000-0005-0000-0000-0000598F0000}"/>
    <cellStyle name="Normal 4 9 4 3 2 5" xfId="25050" xr:uid="{00000000-0005-0000-0000-00005A8F0000}"/>
    <cellStyle name="Normal 4 9 4 3 2 5 2" xfId="45000" xr:uid="{00000000-0005-0000-0000-00005B8F0000}"/>
    <cellStyle name="Normal 4 9 4 3 2 6" xfId="13648" xr:uid="{00000000-0005-0000-0000-00005C8F0000}"/>
    <cellStyle name="Normal 4 9 4 3 2 7" xfId="33600" xr:uid="{00000000-0005-0000-0000-00005D8F0000}"/>
    <cellStyle name="Normal 4 9 4 3 3" xfId="7945" xr:uid="{00000000-0005-0000-0000-00005E8F0000}"/>
    <cellStyle name="Normal 4 9 4 3 3 2" xfId="27899" xr:uid="{00000000-0005-0000-0000-00005F8F0000}"/>
    <cellStyle name="Normal 4 9 4 3 3 2 2" xfId="47849" xr:uid="{00000000-0005-0000-0000-0000608F0000}"/>
    <cellStyle name="Normal 4 9 4 3 3 3" xfId="19349" xr:uid="{00000000-0005-0000-0000-0000618F0000}"/>
    <cellStyle name="Normal 4 9 4 3 3 4" xfId="39299" xr:uid="{00000000-0005-0000-0000-0000628F0000}"/>
    <cellStyle name="Normal 4 9 4 3 4" xfId="10797" xr:uid="{00000000-0005-0000-0000-0000638F0000}"/>
    <cellStyle name="Normal 4 9 4 3 4 2" xfId="30749" xr:uid="{00000000-0005-0000-0000-0000648F0000}"/>
    <cellStyle name="Normal 4 9 4 3 4 2 2" xfId="50699" xr:uid="{00000000-0005-0000-0000-0000658F0000}"/>
    <cellStyle name="Normal 4 9 4 3 4 3" xfId="22199" xr:uid="{00000000-0005-0000-0000-0000668F0000}"/>
    <cellStyle name="Normal 4 9 4 3 4 4" xfId="42149" xr:uid="{00000000-0005-0000-0000-0000678F0000}"/>
    <cellStyle name="Normal 4 9 4 3 5" xfId="16497" xr:uid="{00000000-0005-0000-0000-0000688F0000}"/>
    <cellStyle name="Normal 4 9 4 3 5 2" xfId="36449" xr:uid="{00000000-0005-0000-0000-0000698F0000}"/>
    <cellStyle name="Normal 4 9 4 3 6" xfId="25049" xr:uid="{00000000-0005-0000-0000-00006A8F0000}"/>
    <cellStyle name="Normal 4 9 4 3 6 2" xfId="44999" xr:uid="{00000000-0005-0000-0000-00006B8F0000}"/>
    <cellStyle name="Normal 4 9 4 3 7" xfId="13647" xr:uid="{00000000-0005-0000-0000-00006C8F0000}"/>
    <cellStyle name="Normal 4 9 4 3 8" xfId="33599" xr:uid="{00000000-0005-0000-0000-00006D8F0000}"/>
    <cellStyle name="Normal 4 9 4 4" xfId="3743" xr:uid="{00000000-0005-0000-0000-00006E8F0000}"/>
    <cellStyle name="Normal 4 9 4 4 2" xfId="3744" xr:uid="{00000000-0005-0000-0000-00006F8F0000}"/>
    <cellStyle name="Normal 4 9 4 4 2 2" xfId="7948" xr:uid="{00000000-0005-0000-0000-0000708F0000}"/>
    <cellStyle name="Normal 4 9 4 4 2 2 2" xfId="27902" xr:uid="{00000000-0005-0000-0000-0000718F0000}"/>
    <cellStyle name="Normal 4 9 4 4 2 2 2 2" xfId="47852" xr:uid="{00000000-0005-0000-0000-0000728F0000}"/>
    <cellStyle name="Normal 4 9 4 4 2 2 3" xfId="19352" xr:uid="{00000000-0005-0000-0000-0000738F0000}"/>
    <cellStyle name="Normal 4 9 4 4 2 2 4" xfId="39302" xr:uid="{00000000-0005-0000-0000-0000748F0000}"/>
    <cellStyle name="Normal 4 9 4 4 2 3" xfId="10800" xr:uid="{00000000-0005-0000-0000-0000758F0000}"/>
    <cellStyle name="Normal 4 9 4 4 2 3 2" xfId="30752" xr:uid="{00000000-0005-0000-0000-0000768F0000}"/>
    <cellStyle name="Normal 4 9 4 4 2 3 2 2" xfId="50702" xr:uid="{00000000-0005-0000-0000-0000778F0000}"/>
    <cellStyle name="Normal 4 9 4 4 2 3 3" xfId="22202" xr:uid="{00000000-0005-0000-0000-0000788F0000}"/>
    <cellStyle name="Normal 4 9 4 4 2 3 4" xfId="42152" xr:uid="{00000000-0005-0000-0000-0000798F0000}"/>
    <cellStyle name="Normal 4 9 4 4 2 4" xfId="16500" xr:uid="{00000000-0005-0000-0000-00007A8F0000}"/>
    <cellStyle name="Normal 4 9 4 4 2 4 2" xfId="36452" xr:uid="{00000000-0005-0000-0000-00007B8F0000}"/>
    <cellStyle name="Normal 4 9 4 4 2 5" xfId="25052" xr:uid="{00000000-0005-0000-0000-00007C8F0000}"/>
    <cellStyle name="Normal 4 9 4 4 2 5 2" xfId="45002" xr:uid="{00000000-0005-0000-0000-00007D8F0000}"/>
    <cellStyle name="Normal 4 9 4 4 2 6" xfId="13650" xr:uid="{00000000-0005-0000-0000-00007E8F0000}"/>
    <cellStyle name="Normal 4 9 4 4 2 7" xfId="33602" xr:uid="{00000000-0005-0000-0000-00007F8F0000}"/>
    <cellStyle name="Normal 4 9 4 4 3" xfId="7947" xr:uid="{00000000-0005-0000-0000-0000808F0000}"/>
    <cellStyle name="Normal 4 9 4 4 3 2" xfId="27901" xr:uid="{00000000-0005-0000-0000-0000818F0000}"/>
    <cellStyle name="Normal 4 9 4 4 3 2 2" xfId="47851" xr:uid="{00000000-0005-0000-0000-0000828F0000}"/>
    <cellStyle name="Normal 4 9 4 4 3 3" xfId="19351" xr:uid="{00000000-0005-0000-0000-0000838F0000}"/>
    <cellStyle name="Normal 4 9 4 4 3 4" xfId="39301" xr:uid="{00000000-0005-0000-0000-0000848F0000}"/>
    <cellStyle name="Normal 4 9 4 4 4" xfId="10799" xr:uid="{00000000-0005-0000-0000-0000858F0000}"/>
    <cellStyle name="Normal 4 9 4 4 4 2" xfId="30751" xr:uid="{00000000-0005-0000-0000-0000868F0000}"/>
    <cellStyle name="Normal 4 9 4 4 4 2 2" xfId="50701" xr:uid="{00000000-0005-0000-0000-0000878F0000}"/>
    <cellStyle name="Normal 4 9 4 4 4 3" xfId="22201" xr:uid="{00000000-0005-0000-0000-0000888F0000}"/>
    <cellStyle name="Normal 4 9 4 4 4 4" xfId="42151" xr:uid="{00000000-0005-0000-0000-0000898F0000}"/>
    <cellStyle name="Normal 4 9 4 4 5" xfId="16499" xr:uid="{00000000-0005-0000-0000-00008A8F0000}"/>
    <cellStyle name="Normal 4 9 4 4 5 2" xfId="36451" xr:uid="{00000000-0005-0000-0000-00008B8F0000}"/>
    <cellStyle name="Normal 4 9 4 4 6" xfId="25051" xr:uid="{00000000-0005-0000-0000-00008C8F0000}"/>
    <cellStyle name="Normal 4 9 4 4 6 2" xfId="45001" xr:uid="{00000000-0005-0000-0000-00008D8F0000}"/>
    <cellStyle name="Normal 4 9 4 4 7" xfId="13649" xr:uid="{00000000-0005-0000-0000-00008E8F0000}"/>
    <cellStyle name="Normal 4 9 4 4 8" xfId="33601" xr:uid="{00000000-0005-0000-0000-00008F8F0000}"/>
    <cellStyle name="Normal 4 9 4 5" xfId="3745" xr:uid="{00000000-0005-0000-0000-0000908F0000}"/>
    <cellStyle name="Normal 4 9 4 5 2" xfId="7949" xr:uid="{00000000-0005-0000-0000-0000918F0000}"/>
    <cellStyle name="Normal 4 9 4 5 2 2" xfId="27903" xr:uid="{00000000-0005-0000-0000-0000928F0000}"/>
    <cellStyle name="Normal 4 9 4 5 2 2 2" xfId="47853" xr:uid="{00000000-0005-0000-0000-0000938F0000}"/>
    <cellStyle name="Normal 4 9 4 5 2 3" xfId="19353" xr:uid="{00000000-0005-0000-0000-0000948F0000}"/>
    <cellStyle name="Normal 4 9 4 5 2 4" xfId="39303" xr:uid="{00000000-0005-0000-0000-0000958F0000}"/>
    <cellStyle name="Normal 4 9 4 5 3" xfId="10801" xr:uid="{00000000-0005-0000-0000-0000968F0000}"/>
    <cellStyle name="Normal 4 9 4 5 3 2" xfId="30753" xr:uid="{00000000-0005-0000-0000-0000978F0000}"/>
    <cellStyle name="Normal 4 9 4 5 3 2 2" xfId="50703" xr:uid="{00000000-0005-0000-0000-0000988F0000}"/>
    <cellStyle name="Normal 4 9 4 5 3 3" xfId="22203" xr:uid="{00000000-0005-0000-0000-0000998F0000}"/>
    <cellStyle name="Normal 4 9 4 5 3 4" xfId="42153" xr:uid="{00000000-0005-0000-0000-00009A8F0000}"/>
    <cellStyle name="Normal 4 9 4 5 4" xfId="16501" xr:uid="{00000000-0005-0000-0000-00009B8F0000}"/>
    <cellStyle name="Normal 4 9 4 5 4 2" xfId="36453" xr:uid="{00000000-0005-0000-0000-00009C8F0000}"/>
    <cellStyle name="Normal 4 9 4 5 5" xfId="25053" xr:uid="{00000000-0005-0000-0000-00009D8F0000}"/>
    <cellStyle name="Normal 4 9 4 5 5 2" xfId="45003" xr:uid="{00000000-0005-0000-0000-00009E8F0000}"/>
    <cellStyle name="Normal 4 9 4 5 6" xfId="13651" xr:uid="{00000000-0005-0000-0000-00009F8F0000}"/>
    <cellStyle name="Normal 4 9 4 5 7" xfId="33603" xr:uid="{00000000-0005-0000-0000-0000A08F0000}"/>
    <cellStyle name="Normal 4 9 4 6" xfId="7938" xr:uid="{00000000-0005-0000-0000-0000A18F0000}"/>
    <cellStyle name="Normal 4 9 4 6 2" xfId="27892" xr:uid="{00000000-0005-0000-0000-0000A28F0000}"/>
    <cellStyle name="Normal 4 9 4 6 2 2" xfId="47842" xr:uid="{00000000-0005-0000-0000-0000A38F0000}"/>
    <cellStyle name="Normal 4 9 4 6 3" xfId="19342" xr:uid="{00000000-0005-0000-0000-0000A48F0000}"/>
    <cellStyle name="Normal 4 9 4 6 4" xfId="39292" xr:uid="{00000000-0005-0000-0000-0000A58F0000}"/>
    <cellStyle name="Normal 4 9 4 7" xfId="10790" xr:uid="{00000000-0005-0000-0000-0000A68F0000}"/>
    <cellStyle name="Normal 4 9 4 7 2" xfId="30742" xr:uid="{00000000-0005-0000-0000-0000A78F0000}"/>
    <cellStyle name="Normal 4 9 4 7 2 2" xfId="50692" xr:uid="{00000000-0005-0000-0000-0000A88F0000}"/>
    <cellStyle name="Normal 4 9 4 7 3" xfId="22192" xr:uid="{00000000-0005-0000-0000-0000A98F0000}"/>
    <cellStyle name="Normal 4 9 4 7 4" xfId="42142" xr:uid="{00000000-0005-0000-0000-0000AA8F0000}"/>
    <cellStyle name="Normal 4 9 4 8" xfId="16490" xr:uid="{00000000-0005-0000-0000-0000AB8F0000}"/>
    <cellStyle name="Normal 4 9 4 8 2" xfId="36442" xr:uid="{00000000-0005-0000-0000-0000AC8F0000}"/>
    <cellStyle name="Normal 4 9 4 9" xfId="25042" xr:uid="{00000000-0005-0000-0000-0000AD8F0000}"/>
    <cellStyle name="Normal 4 9 4 9 2" xfId="44992" xr:uid="{00000000-0005-0000-0000-0000AE8F0000}"/>
    <cellStyle name="Normal 4 9 5" xfId="3746" xr:uid="{00000000-0005-0000-0000-0000AF8F0000}"/>
    <cellStyle name="Normal 4 9 5 10" xfId="13652" xr:uid="{00000000-0005-0000-0000-0000B08F0000}"/>
    <cellStyle name="Normal 4 9 5 11" xfId="33604" xr:uid="{00000000-0005-0000-0000-0000B18F0000}"/>
    <cellStyle name="Normal 4 9 5 2" xfId="3747" xr:uid="{00000000-0005-0000-0000-0000B28F0000}"/>
    <cellStyle name="Normal 4 9 5 2 10" xfId="33605" xr:uid="{00000000-0005-0000-0000-0000B38F0000}"/>
    <cellStyle name="Normal 4 9 5 2 2" xfId="3748" xr:uid="{00000000-0005-0000-0000-0000B48F0000}"/>
    <cellStyle name="Normal 4 9 5 2 2 2" xfId="3749" xr:uid="{00000000-0005-0000-0000-0000B58F0000}"/>
    <cellStyle name="Normal 4 9 5 2 2 2 2" xfId="7953" xr:uid="{00000000-0005-0000-0000-0000B68F0000}"/>
    <cellStyle name="Normal 4 9 5 2 2 2 2 2" xfId="27907" xr:uid="{00000000-0005-0000-0000-0000B78F0000}"/>
    <cellStyle name="Normal 4 9 5 2 2 2 2 2 2" xfId="47857" xr:uid="{00000000-0005-0000-0000-0000B88F0000}"/>
    <cellStyle name="Normal 4 9 5 2 2 2 2 3" xfId="19357" xr:uid="{00000000-0005-0000-0000-0000B98F0000}"/>
    <cellStyle name="Normal 4 9 5 2 2 2 2 4" xfId="39307" xr:uid="{00000000-0005-0000-0000-0000BA8F0000}"/>
    <cellStyle name="Normal 4 9 5 2 2 2 3" xfId="10805" xr:uid="{00000000-0005-0000-0000-0000BB8F0000}"/>
    <cellStyle name="Normal 4 9 5 2 2 2 3 2" xfId="30757" xr:uid="{00000000-0005-0000-0000-0000BC8F0000}"/>
    <cellStyle name="Normal 4 9 5 2 2 2 3 2 2" xfId="50707" xr:uid="{00000000-0005-0000-0000-0000BD8F0000}"/>
    <cellStyle name="Normal 4 9 5 2 2 2 3 3" xfId="22207" xr:uid="{00000000-0005-0000-0000-0000BE8F0000}"/>
    <cellStyle name="Normal 4 9 5 2 2 2 3 4" xfId="42157" xr:uid="{00000000-0005-0000-0000-0000BF8F0000}"/>
    <cellStyle name="Normal 4 9 5 2 2 2 4" xfId="16505" xr:uid="{00000000-0005-0000-0000-0000C08F0000}"/>
    <cellStyle name="Normal 4 9 5 2 2 2 4 2" xfId="36457" xr:uid="{00000000-0005-0000-0000-0000C18F0000}"/>
    <cellStyle name="Normal 4 9 5 2 2 2 5" xfId="25057" xr:uid="{00000000-0005-0000-0000-0000C28F0000}"/>
    <cellStyle name="Normal 4 9 5 2 2 2 5 2" xfId="45007" xr:uid="{00000000-0005-0000-0000-0000C38F0000}"/>
    <cellStyle name="Normal 4 9 5 2 2 2 6" xfId="13655" xr:uid="{00000000-0005-0000-0000-0000C48F0000}"/>
    <cellStyle name="Normal 4 9 5 2 2 2 7" xfId="33607" xr:uid="{00000000-0005-0000-0000-0000C58F0000}"/>
    <cellStyle name="Normal 4 9 5 2 2 3" xfId="7952" xr:uid="{00000000-0005-0000-0000-0000C68F0000}"/>
    <cellStyle name="Normal 4 9 5 2 2 3 2" xfId="27906" xr:uid="{00000000-0005-0000-0000-0000C78F0000}"/>
    <cellStyle name="Normal 4 9 5 2 2 3 2 2" xfId="47856" xr:uid="{00000000-0005-0000-0000-0000C88F0000}"/>
    <cellStyle name="Normal 4 9 5 2 2 3 3" xfId="19356" xr:uid="{00000000-0005-0000-0000-0000C98F0000}"/>
    <cellStyle name="Normal 4 9 5 2 2 3 4" xfId="39306" xr:uid="{00000000-0005-0000-0000-0000CA8F0000}"/>
    <cellStyle name="Normal 4 9 5 2 2 4" xfId="10804" xr:uid="{00000000-0005-0000-0000-0000CB8F0000}"/>
    <cellStyle name="Normal 4 9 5 2 2 4 2" xfId="30756" xr:uid="{00000000-0005-0000-0000-0000CC8F0000}"/>
    <cellStyle name="Normal 4 9 5 2 2 4 2 2" xfId="50706" xr:uid="{00000000-0005-0000-0000-0000CD8F0000}"/>
    <cellStyle name="Normal 4 9 5 2 2 4 3" xfId="22206" xr:uid="{00000000-0005-0000-0000-0000CE8F0000}"/>
    <cellStyle name="Normal 4 9 5 2 2 4 4" xfId="42156" xr:uid="{00000000-0005-0000-0000-0000CF8F0000}"/>
    <cellStyle name="Normal 4 9 5 2 2 5" xfId="16504" xr:uid="{00000000-0005-0000-0000-0000D08F0000}"/>
    <cellStyle name="Normal 4 9 5 2 2 5 2" xfId="36456" xr:uid="{00000000-0005-0000-0000-0000D18F0000}"/>
    <cellStyle name="Normal 4 9 5 2 2 6" xfId="25056" xr:uid="{00000000-0005-0000-0000-0000D28F0000}"/>
    <cellStyle name="Normal 4 9 5 2 2 6 2" xfId="45006" xr:uid="{00000000-0005-0000-0000-0000D38F0000}"/>
    <cellStyle name="Normal 4 9 5 2 2 7" xfId="13654" xr:uid="{00000000-0005-0000-0000-0000D48F0000}"/>
    <cellStyle name="Normal 4 9 5 2 2 8" xfId="33606" xr:uid="{00000000-0005-0000-0000-0000D58F0000}"/>
    <cellStyle name="Normal 4 9 5 2 3" xfId="3750" xr:uid="{00000000-0005-0000-0000-0000D68F0000}"/>
    <cellStyle name="Normal 4 9 5 2 3 2" xfId="3751" xr:uid="{00000000-0005-0000-0000-0000D78F0000}"/>
    <cellStyle name="Normal 4 9 5 2 3 2 2" xfId="7955" xr:uid="{00000000-0005-0000-0000-0000D88F0000}"/>
    <cellStyle name="Normal 4 9 5 2 3 2 2 2" xfId="27909" xr:uid="{00000000-0005-0000-0000-0000D98F0000}"/>
    <cellStyle name="Normal 4 9 5 2 3 2 2 2 2" xfId="47859" xr:uid="{00000000-0005-0000-0000-0000DA8F0000}"/>
    <cellStyle name="Normal 4 9 5 2 3 2 2 3" xfId="19359" xr:uid="{00000000-0005-0000-0000-0000DB8F0000}"/>
    <cellStyle name="Normal 4 9 5 2 3 2 2 4" xfId="39309" xr:uid="{00000000-0005-0000-0000-0000DC8F0000}"/>
    <cellStyle name="Normal 4 9 5 2 3 2 3" xfId="10807" xr:uid="{00000000-0005-0000-0000-0000DD8F0000}"/>
    <cellStyle name="Normal 4 9 5 2 3 2 3 2" xfId="30759" xr:uid="{00000000-0005-0000-0000-0000DE8F0000}"/>
    <cellStyle name="Normal 4 9 5 2 3 2 3 2 2" xfId="50709" xr:uid="{00000000-0005-0000-0000-0000DF8F0000}"/>
    <cellStyle name="Normal 4 9 5 2 3 2 3 3" xfId="22209" xr:uid="{00000000-0005-0000-0000-0000E08F0000}"/>
    <cellStyle name="Normal 4 9 5 2 3 2 3 4" xfId="42159" xr:uid="{00000000-0005-0000-0000-0000E18F0000}"/>
    <cellStyle name="Normal 4 9 5 2 3 2 4" xfId="16507" xr:uid="{00000000-0005-0000-0000-0000E28F0000}"/>
    <cellStyle name="Normal 4 9 5 2 3 2 4 2" xfId="36459" xr:uid="{00000000-0005-0000-0000-0000E38F0000}"/>
    <cellStyle name="Normal 4 9 5 2 3 2 5" xfId="25059" xr:uid="{00000000-0005-0000-0000-0000E48F0000}"/>
    <cellStyle name="Normal 4 9 5 2 3 2 5 2" xfId="45009" xr:uid="{00000000-0005-0000-0000-0000E58F0000}"/>
    <cellStyle name="Normal 4 9 5 2 3 2 6" xfId="13657" xr:uid="{00000000-0005-0000-0000-0000E68F0000}"/>
    <cellStyle name="Normal 4 9 5 2 3 2 7" xfId="33609" xr:uid="{00000000-0005-0000-0000-0000E78F0000}"/>
    <cellStyle name="Normal 4 9 5 2 3 3" xfId="7954" xr:uid="{00000000-0005-0000-0000-0000E88F0000}"/>
    <cellStyle name="Normal 4 9 5 2 3 3 2" xfId="27908" xr:uid="{00000000-0005-0000-0000-0000E98F0000}"/>
    <cellStyle name="Normal 4 9 5 2 3 3 2 2" xfId="47858" xr:uid="{00000000-0005-0000-0000-0000EA8F0000}"/>
    <cellStyle name="Normal 4 9 5 2 3 3 3" xfId="19358" xr:uid="{00000000-0005-0000-0000-0000EB8F0000}"/>
    <cellStyle name="Normal 4 9 5 2 3 3 4" xfId="39308" xr:uid="{00000000-0005-0000-0000-0000EC8F0000}"/>
    <cellStyle name="Normal 4 9 5 2 3 4" xfId="10806" xr:uid="{00000000-0005-0000-0000-0000ED8F0000}"/>
    <cellStyle name="Normal 4 9 5 2 3 4 2" xfId="30758" xr:uid="{00000000-0005-0000-0000-0000EE8F0000}"/>
    <cellStyle name="Normal 4 9 5 2 3 4 2 2" xfId="50708" xr:uid="{00000000-0005-0000-0000-0000EF8F0000}"/>
    <cellStyle name="Normal 4 9 5 2 3 4 3" xfId="22208" xr:uid="{00000000-0005-0000-0000-0000F08F0000}"/>
    <cellStyle name="Normal 4 9 5 2 3 4 4" xfId="42158" xr:uid="{00000000-0005-0000-0000-0000F18F0000}"/>
    <cellStyle name="Normal 4 9 5 2 3 5" xfId="16506" xr:uid="{00000000-0005-0000-0000-0000F28F0000}"/>
    <cellStyle name="Normal 4 9 5 2 3 5 2" xfId="36458" xr:uid="{00000000-0005-0000-0000-0000F38F0000}"/>
    <cellStyle name="Normal 4 9 5 2 3 6" xfId="25058" xr:uid="{00000000-0005-0000-0000-0000F48F0000}"/>
    <cellStyle name="Normal 4 9 5 2 3 6 2" xfId="45008" xr:uid="{00000000-0005-0000-0000-0000F58F0000}"/>
    <cellStyle name="Normal 4 9 5 2 3 7" xfId="13656" xr:uid="{00000000-0005-0000-0000-0000F68F0000}"/>
    <cellStyle name="Normal 4 9 5 2 3 8" xfId="33608" xr:uid="{00000000-0005-0000-0000-0000F78F0000}"/>
    <cellStyle name="Normal 4 9 5 2 4" xfId="3752" xr:uid="{00000000-0005-0000-0000-0000F88F0000}"/>
    <cellStyle name="Normal 4 9 5 2 4 2" xfId="7956" xr:uid="{00000000-0005-0000-0000-0000F98F0000}"/>
    <cellStyle name="Normal 4 9 5 2 4 2 2" xfId="27910" xr:uid="{00000000-0005-0000-0000-0000FA8F0000}"/>
    <cellStyle name="Normal 4 9 5 2 4 2 2 2" xfId="47860" xr:uid="{00000000-0005-0000-0000-0000FB8F0000}"/>
    <cellStyle name="Normal 4 9 5 2 4 2 3" xfId="19360" xr:uid="{00000000-0005-0000-0000-0000FC8F0000}"/>
    <cellStyle name="Normal 4 9 5 2 4 2 4" xfId="39310" xr:uid="{00000000-0005-0000-0000-0000FD8F0000}"/>
    <cellStyle name="Normal 4 9 5 2 4 3" xfId="10808" xr:uid="{00000000-0005-0000-0000-0000FE8F0000}"/>
    <cellStyle name="Normal 4 9 5 2 4 3 2" xfId="30760" xr:uid="{00000000-0005-0000-0000-0000FF8F0000}"/>
    <cellStyle name="Normal 4 9 5 2 4 3 2 2" xfId="50710" xr:uid="{00000000-0005-0000-0000-000000900000}"/>
    <cellStyle name="Normal 4 9 5 2 4 3 3" xfId="22210" xr:uid="{00000000-0005-0000-0000-000001900000}"/>
    <cellStyle name="Normal 4 9 5 2 4 3 4" xfId="42160" xr:uid="{00000000-0005-0000-0000-000002900000}"/>
    <cellStyle name="Normal 4 9 5 2 4 4" xfId="16508" xr:uid="{00000000-0005-0000-0000-000003900000}"/>
    <cellStyle name="Normal 4 9 5 2 4 4 2" xfId="36460" xr:uid="{00000000-0005-0000-0000-000004900000}"/>
    <cellStyle name="Normal 4 9 5 2 4 5" xfId="25060" xr:uid="{00000000-0005-0000-0000-000005900000}"/>
    <cellStyle name="Normal 4 9 5 2 4 5 2" xfId="45010" xr:uid="{00000000-0005-0000-0000-000006900000}"/>
    <cellStyle name="Normal 4 9 5 2 4 6" xfId="13658" xr:uid="{00000000-0005-0000-0000-000007900000}"/>
    <cellStyle name="Normal 4 9 5 2 4 7" xfId="33610" xr:uid="{00000000-0005-0000-0000-000008900000}"/>
    <cellStyle name="Normal 4 9 5 2 5" xfId="7951" xr:uid="{00000000-0005-0000-0000-000009900000}"/>
    <cellStyle name="Normal 4 9 5 2 5 2" xfId="27905" xr:uid="{00000000-0005-0000-0000-00000A900000}"/>
    <cellStyle name="Normal 4 9 5 2 5 2 2" xfId="47855" xr:uid="{00000000-0005-0000-0000-00000B900000}"/>
    <cellStyle name="Normal 4 9 5 2 5 3" xfId="19355" xr:uid="{00000000-0005-0000-0000-00000C900000}"/>
    <cellStyle name="Normal 4 9 5 2 5 4" xfId="39305" xr:uid="{00000000-0005-0000-0000-00000D900000}"/>
    <cellStyle name="Normal 4 9 5 2 6" xfId="10803" xr:uid="{00000000-0005-0000-0000-00000E900000}"/>
    <cellStyle name="Normal 4 9 5 2 6 2" xfId="30755" xr:uid="{00000000-0005-0000-0000-00000F900000}"/>
    <cellStyle name="Normal 4 9 5 2 6 2 2" xfId="50705" xr:uid="{00000000-0005-0000-0000-000010900000}"/>
    <cellStyle name="Normal 4 9 5 2 6 3" xfId="22205" xr:uid="{00000000-0005-0000-0000-000011900000}"/>
    <cellStyle name="Normal 4 9 5 2 6 4" xfId="42155" xr:uid="{00000000-0005-0000-0000-000012900000}"/>
    <cellStyle name="Normal 4 9 5 2 7" xfId="16503" xr:uid="{00000000-0005-0000-0000-000013900000}"/>
    <cellStyle name="Normal 4 9 5 2 7 2" xfId="36455" xr:uid="{00000000-0005-0000-0000-000014900000}"/>
    <cellStyle name="Normal 4 9 5 2 8" xfId="25055" xr:uid="{00000000-0005-0000-0000-000015900000}"/>
    <cellStyle name="Normal 4 9 5 2 8 2" xfId="45005" xr:uid="{00000000-0005-0000-0000-000016900000}"/>
    <cellStyle name="Normal 4 9 5 2 9" xfId="13653" xr:uid="{00000000-0005-0000-0000-000017900000}"/>
    <cellStyle name="Normal 4 9 5 3" xfId="3753" xr:uid="{00000000-0005-0000-0000-000018900000}"/>
    <cellStyle name="Normal 4 9 5 3 2" xfId="3754" xr:uid="{00000000-0005-0000-0000-000019900000}"/>
    <cellStyle name="Normal 4 9 5 3 2 2" xfId="7958" xr:uid="{00000000-0005-0000-0000-00001A900000}"/>
    <cellStyle name="Normal 4 9 5 3 2 2 2" xfId="27912" xr:uid="{00000000-0005-0000-0000-00001B900000}"/>
    <cellStyle name="Normal 4 9 5 3 2 2 2 2" xfId="47862" xr:uid="{00000000-0005-0000-0000-00001C900000}"/>
    <cellStyle name="Normal 4 9 5 3 2 2 3" xfId="19362" xr:uid="{00000000-0005-0000-0000-00001D900000}"/>
    <cellStyle name="Normal 4 9 5 3 2 2 4" xfId="39312" xr:uid="{00000000-0005-0000-0000-00001E900000}"/>
    <cellStyle name="Normal 4 9 5 3 2 3" xfId="10810" xr:uid="{00000000-0005-0000-0000-00001F900000}"/>
    <cellStyle name="Normal 4 9 5 3 2 3 2" xfId="30762" xr:uid="{00000000-0005-0000-0000-000020900000}"/>
    <cellStyle name="Normal 4 9 5 3 2 3 2 2" xfId="50712" xr:uid="{00000000-0005-0000-0000-000021900000}"/>
    <cellStyle name="Normal 4 9 5 3 2 3 3" xfId="22212" xr:uid="{00000000-0005-0000-0000-000022900000}"/>
    <cellStyle name="Normal 4 9 5 3 2 3 4" xfId="42162" xr:uid="{00000000-0005-0000-0000-000023900000}"/>
    <cellStyle name="Normal 4 9 5 3 2 4" xfId="16510" xr:uid="{00000000-0005-0000-0000-000024900000}"/>
    <cellStyle name="Normal 4 9 5 3 2 4 2" xfId="36462" xr:uid="{00000000-0005-0000-0000-000025900000}"/>
    <cellStyle name="Normal 4 9 5 3 2 5" xfId="25062" xr:uid="{00000000-0005-0000-0000-000026900000}"/>
    <cellStyle name="Normal 4 9 5 3 2 5 2" xfId="45012" xr:uid="{00000000-0005-0000-0000-000027900000}"/>
    <cellStyle name="Normal 4 9 5 3 2 6" xfId="13660" xr:uid="{00000000-0005-0000-0000-000028900000}"/>
    <cellStyle name="Normal 4 9 5 3 2 7" xfId="33612" xr:uid="{00000000-0005-0000-0000-000029900000}"/>
    <cellStyle name="Normal 4 9 5 3 3" xfId="7957" xr:uid="{00000000-0005-0000-0000-00002A900000}"/>
    <cellStyle name="Normal 4 9 5 3 3 2" xfId="27911" xr:uid="{00000000-0005-0000-0000-00002B900000}"/>
    <cellStyle name="Normal 4 9 5 3 3 2 2" xfId="47861" xr:uid="{00000000-0005-0000-0000-00002C900000}"/>
    <cellStyle name="Normal 4 9 5 3 3 3" xfId="19361" xr:uid="{00000000-0005-0000-0000-00002D900000}"/>
    <cellStyle name="Normal 4 9 5 3 3 4" xfId="39311" xr:uid="{00000000-0005-0000-0000-00002E900000}"/>
    <cellStyle name="Normal 4 9 5 3 4" xfId="10809" xr:uid="{00000000-0005-0000-0000-00002F900000}"/>
    <cellStyle name="Normal 4 9 5 3 4 2" xfId="30761" xr:uid="{00000000-0005-0000-0000-000030900000}"/>
    <cellStyle name="Normal 4 9 5 3 4 2 2" xfId="50711" xr:uid="{00000000-0005-0000-0000-000031900000}"/>
    <cellStyle name="Normal 4 9 5 3 4 3" xfId="22211" xr:uid="{00000000-0005-0000-0000-000032900000}"/>
    <cellStyle name="Normal 4 9 5 3 4 4" xfId="42161" xr:uid="{00000000-0005-0000-0000-000033900000}"/>
    <cellStyle name="Normal 4 9 5 3 5" xfId="16509" xr:uid="{00000000-0005-0000-0000-000034900000}"/>
    <cellStyle name="Normal 4 9 5 3 5 2" xfId="36461" xr:uid="{00000000-0005-0000-0000-000035900000}"/>
    <cellStyle name="Normal 4 9 5 3 6" xfId="25061" xr:uid="{00000000-0005-0000-0000-000036900000}"/>
    <cellStyle name="Normal 4 9 5 3 6 2" xfId="45011" xr:uid="{00000000-0005-0000-0000-000037900000}"/>
    <cellStyle name="Normal 4 9 5 3 7" xfId="13659" xr:uid="{00000000-0005-0000-0000-000038900000}"/>
    <cellStyle name="Normal 4 9 5 3 8" xfId="33611" xr:uid="{00000000-0005-0000-0000-000039900000}"/>
    <cellStyle name="Normal 4 9 5 4" xfId="3755" xr:uid="{00000000-0005-0000-0000-00003A900000}"/>
    <cellStyle name="Normal 4 9 5 4 2" xfId="3756" xr:uid="{00000000-0005-0000-0000-00003B900000}"/>
    <cellStyle name="Normal 4 9 5 4 2 2" xfId="7960" xr:uid="{00000000-0005-0000-0000-00003C900000}"/>
    <cellStyle name="Normal 4 9 5 4 2 2 2" xfId="27914" xr:uid="{00000000-0005-0000-0000-00003D900000}"/>
    <cellStyle name="Normal 4 9 5 4 2 2 2 2" xfId="47864" xr:uid="{00000000-0005-0000-0000-00003E900000}"/>
    <cellStyle name="Normal 4 9 5 4 2 2 3" xfId="19364" xr:uid="{00000000-0005-0000-0000-00003F900000}"/>
    <cellStyle name="Normal 4 9 5 4 2 2 4" xfId="39314" xr:uid="{00000000-0005-0000-0000-000040900000}"/>
    <cellStyle name="Normal 4 9 5 4 2 3" xfId="10812" xr:uid="{00000000-0005-0000-0000-000041900000}"/>
    <cellStyle name="Normal 4 9 5 4 2 3 2" xfId="30764" xr:uid="{00000000-0005-0000-0000-000042900000}"/>
    <cellStyle name="Normal 4 9 5 4 2 3 2 2" xfId="50714" xr:uid="{00000000-0005-0000-0000-000043900000}"/>
    <cellStyle name="Normal 4 9 5 4 2 3 3" xfId="22214" xr:uid="{00000000-0005-0000-0000-000044900000}"/>
    <cellStyle name="Normal 4 9 5 4 2 3 4" xfId="42164" xr:uid="{00000000-0005-0000-0000-000045900000}"/>
    <cellStyle name="Normal 4 9 5 4 2 4" xfId="16512" xr:uid="{00000000-0005-0000-0000-000046900000}"/>
    <cellStyle name="Normal 4 9 5 4 2 4 2" xfId="36464" xr:uid="{00000000-0005-0000-0000-000047900000}"/>
    <cellStyle name="Normal 4 9 5 4 2 5" xfId="25064" xr:uid="{00000000-0005-0000-0000-000048900000}"/>
    <cellStyle name="Normal 4 9 5 4 2 5 2" xfId="45014" xr:uid="{00000000-0005-0000-0000-000049900000}"/>
    <cellStyle name="Normal 4 9 5 4 2 6" xfId="13662" xr:uid="{00000000-0005-0000-0000-00004A900000}"/>
    <cellStyle name="Normal 4 9 5 4 2 7" xfId="33614" xr:uid="{00000000-0005-0000-0000-00004B900000}"/>
    <cellStyle name="Normal 4 9 5 4 3" xfId="7959" xr:uid="{00000000-0005-0000-0000-00004C900000}"/>
    <cellStyle name="Normal 4 9 5 4 3 2" xfId="27913" xr:uid="{00000000-0005-0000-0000-00004D900000}"/>
    <cellStyle name="Normal 4 9 5 4 3 2 2" xfId="47863" xr:uid="{00000000-0005-0000-0000-00004E900000}"/>
    <cellStyle name="Normal 4 9 5 4 3 3" xfId="19363" xr:uid="{00000000-0005-0000-0000-00004F900000}"/>
    <cellStyle name="Normal 4 9 5 4 3 4" xfId="39313" xr:uid="{00000000-0005-0000-0000-000050900000}"/>
    <cellStyle name="Normal 4 9 5 4 4" xfId="10811" xr:uid="{00000000-0005-0000-0000-000051900000}"/>
    <cellStyle name="Normal 4 9 5 4 4 2" xfId="30763" xr:uid="{00000000-0005-0000-0000-000052900000}"/>
    <cellStyle name="Normal 4 9 5 4 4 2 2" xfId="50713" xr:uid="{00000000-0005-0000-0000-000053900000}"/>
    <cellStyle name="Normal 4 9 5 4 4 3" xfId="22213" xr:uid="{00000000-0005-0000-0000-000054900000}"/>
    <cellStyle name="Normal 4 9 5 4 4 4" xfId="42163" xr:uid="{00000000-0005-0000-0000-000055900000}"/>
    <cellStyle name="Normal 4 9 5 4 5" xfId="16511" xr:uid="{00000000-0005-0000-0000-000056900000}"/>
    <cellStyle name="Normal 4 9 5 4 5 2" xfId="36463" xr:uid="{00000000-0005-0000-0000-000057900000}"/>
    <cellStyle name="Normal 4 9 5 4 6" xfId="25063" xr:uid="{00000000-0005-0000-0000-000058900000}"/>
    <cellStyle name="Normal 4 9 5 4 6 2" xfId="45013" xr:uid="{00000000-0005-0000-0000-000059900000}"/>
    <cellStyle name="Normal 4 9 5 4 7" xfId="13661" xr:uid="{00000000-0005-0000-0000-00005A900000}"/>
    <cellStyle name="Normal 4 9 5 4 8" xfId="33613" xr:uid="{00000000-0005-0000-0000-00005B900000}"/>
    <cellStyle name="Normal 4 9 5 5" xfId="3757" xr:uid="{00000000-0005-0000-0000-00005C900000}"/>
    <cellStyle name="Normal 4 9 5 5 2" xfId="7961" xr:uid="{00000000-0005-0000-0000-00005D900000}"/>
    <cellStyle name="Normal 4 9 5 5 2 2" xfId="27915" xr:uid="{00000000-0005-0000-0000-00005E900000}"/>
    <cellStyle name="Normal 4 9 5 5 2 2 2" xfId="47865" xr:uid="{00000000-0005-0000-0000-00005F900000}"/>
    <cellStyle name="Normal 4 9 5 5 2 3" xfId="19365" xr:uid="{00000000-0005-0000-0000-000060900000}"/>
    <cellStyle name="Normal 4 9 5 5 2 4" xfId="39315" xr:uid="{00000000-0005-0000-0000-000061900000}"/>
    <cellStyle name="Normal 4 9 5 5 3" xfId="10813" xr:uid="{00000000-0005-0000-0000-000062900000}"/>
    <cellStyle name="Normal 4 9 5 5 3 2" xfId="30765" xr:uid="{00000000-0005-0000-0000-000063900000}"/>
    <cellStyle name="Normal 4 9 5 5 3 2 2" xfId="50715" xr:uid="{00000000-0005-0000-0000-000064900000}"/>
    <cellStyle name="Normal 4 9 5 5 3 3" xfId="22215" xr:uid="{00000000-0005-0000-0000-000065900000}"/>
    <cellStyle name="Normal 4 9 5 5 3 4" xfId="42165" xr:uid="{00000000-0005-0000-0000-000066900000}"/>
    <cellStyle name="Normal 4 9 5 5 4" xfId="16513" xr:uid="{00000000-0005-0000-0000-000067900000}"/>
    <cellStyle name="Normal 4 9 5 5 4 2" xfId="36465" xr:uid="{00000000-0005-0000-0000-000068900000}"/>
    <cellStyle name="Normal 4 9 5 5 5" xfId="25065" xr:uid="{00000000-0005-0000-0000-000069900000}"/>
    <cellStyle name="Normal 4 9 5 5 5 2" xfId="45015" xr:uid="{00000000-0005-0000-0000-00006A900000}"/>
    <cellStyle name="Normal 4 9 5 5 6" xfId="13663" xr:uid="{00000000-0005-0000-0000-00006B900000}"/>
    <cellStyle name="Normal 4 9 5 5 7" xfId="33615" xr:uid="{00000000-0005-0000-0000-00006C900000}"/>
    <cellStyle name="Normal 4 9 5 6" xfId="7950" xr:uid="{00000000-0005-0000-0000-00006D900000}"/>
    <cellStyle name="Normal 4 9 5 6 2" xfId="27904" xr:uid="{00000000-0005-0000-0000-00006E900000}"/>
    <cellStyle name="Normal 4 9 5 6 2 2" xfId="47854" xr:uid="{00000000-0005-0000-0000-00006F900000}"/>
    <cellStyle name="Normal 4 9 5 6 3" xfId="19354" xr:uid="{00000000-0005-0000-0000-000070900000}"/>
    <cellStyle name="Normal 4 9 5 6 4" xfId="39304" xr:uid="{00000000-0005-0000-0000-000071900000}"/>
    <cellStyle name="Normal 4 9 5 7" xfId="10802" xr:uid="{00000000-0005-0000-0000-000072900000}"/>
    <cellStyle name="Normal 4 9 5 7 2" xfId="30754" xr:uid="{00000000-0005-0000-0000-000073900000}"/>
    <cellStyle name="Normal 4 9 5 7 2 2" xfId="50704" xr:uid="{00000000-0005-0000-0000-000074900000}"/>
    <cellStyle name="Normal 4 9 5 7 3" xfId="22204" xr:uid="{00000000-0005-0000-0000-000075900000}"/>
    <cellStyle name="Normal 4 9 5 7 4" xfId="42154" xr:uid="{00000000-0005-0000-0000-000076900000}"/>
    <cellStyle name="Normal 4 9 5 8" xfId="16502" xr:uid="{00000000-0005-0000-0000-000077900000}"/>
    <cellStyle name="Normal 4 9 5 8 2" xfId="36454" xr:uid="{00000000-0005-0000-0000-000078900000}"/>
    <cellStyle name="Normal 4 9 5 9" xfId="25054" xr:uid="{00000000-0005-0000-0000-000079900000}"/>
    <cellStyle name="Normal 4 9 5 9 2" xfId="45004" xr:uid="{00000000-0005-0000-0000-00007A900000}"/>
    <cellStyle name="Normal 4 9 6" xfId="3758" xr:uid="{00000000-0005-0000-0000-00007B900000}"/>
    <cellStyle name="Normal 4 9 6 10" xfId="13664" xr:uid="{00000000-0005-0000-0000-00007C900000}"/>
    <cellStyle name="Normal 4 9 6 11" xfId="33616" xr:uid="{00000000-0005-0000-0000-00007D900000}"/>
    <cellStyle name="Normal 4 9 6 2" xfId="3759" xr:uid="{00000000-0005-0000-0000-00007E900000}"/>
    <cellStyle name="Normal 4 9 6 2 10" xfId="33617" xr:uid="{00000000-0005-0000-0000-00007F900000}"/>
    <cellStyle name="Normal 4 9 6 2 2" xfId="3760" xr:uid="{00000000-0005-0000-0000-000080900000}"/>
    <cellStyle name="Normal 4 9 6 2 2 2" xfId="3761" xr:uid="{00000000-0005-0000-0000-000081900000}"/>
    <cellStyle name="Normal 4 9 6 2 2 2 2" xfId="7965" xr:uid="{00000000-0005-0000-0000-000082900000}"/>
    <cellStyle name="Normal 4 9 6 2 2 2 2 2" xfId="27919" xr:uid="{00000000-0005-0000-0000-000083900000}"/>
    <cellStyle name="Normal 4 9 6 2 2 2 2 2 2" xfId="47869" xr:uid="{00000000-0005-0000-0000-000084900000}"/>
    <cellStyle name="Normal 4 9 6 2 2 2 2 3" xfId="19369" xr:uid="{00000000-0005-0000-0000-000085900000}"/>
    <cellStyle name="Normal 4 9 6 2 2 2 2 4" xfId="39319" xr:uid="{00000000-0005-0000-0000-000086900000}"/>
    <cellStyle name="Normal 4 9 6 2 2 2 3" xfId="10817" xr:uid="{00000000-0005-0000-0000-000087900000}"/>
    <cellStyle name="Normal 4 9 6 2 2 2 3 2" xfId="30769" xr:uid="{00000000-0005-0000-0000-000088900000}"/>
    <cellStyle name="Normal 4 9 6 2 2 2 3 2 2" xfId="50719" xr:uid="{00000000-0005-0000-0000-000089900000}"/>
    <cellStyle name="Normal 4 9 6 2 2 2 3 3" xfId="22219" xr:uid="{00000000-0005-0000-0000-00008A900000}"/>
    <cellStyle name="Normal 4 9 6 2 2 2 3 4" xfId="42169" xr:uid="{00000000-0005-0000-0000-00008B900000}"/>
    <cellStyle name="Normal 4 9 6 2 2 2 4" xfId="16517" xr:uid="{00000000-0005-0000-0000-00008C900000}"/>
    <cellStyle name="Normal 4 9 6 2 2 2 4 2" xfId="36469" xr:uid="{00000000-0005-0000-0000-00008D900000}"/>
    <cellStyle name="Normal 4 9 6 2 2 2 5" xfId="25069" xr:uid="{00000000-0005-0000-0000-00008E900000}"/>
    <cellStyle name="Normal 4 9 6 2 2 2 5 2" xfId="45019" xr:uid="{00000000-0005-0000-0000-00008F900000}"/>
    <cellStyle name="Normal 4 9 6 2 2 2 6" xfId="13667" xr:uid="{00000000-0005-0000-0000-000090900000}"/>
    <cellStyle name="Normal 4 9 6 2 2 2 7" xfId="33619" xr:uid="{00000000-0005-0000-0000-000091900000}"/>
    <cellStyle name="Normal 4 9 6 2 2 3" xfId="7964" xr:uid="{00000000-0005-0000-0000-000092900000}"/>
    <cellStyle name="Normal 4 9 6 2 2 3 2" xfId="27918" xr:uid="{00000000-0005-0000-0000-000093900000}"/>
    <cellStyle name="Normal 4 9 6 2 2 3 2 2" xfId="47868" xr:uid="{00000000-0005-0000-0000-000094900000}"/>
    <cellStyle name="Normal 4 9 6 2 2 3 3" xfId="19368" xr:uid="{00000000-0005-0000-0000-000095900000}"/>
    <cellStyle name="Normal 4 9 6 2 2 3 4" xfId="39318" xr:uid="{00000000-0005-0000-0000-000096900000}"/>
    <cellStyle name="Normal 4 9 6 2 2 4" xfId="10816" xr:uid="{00000000-0005-0000-0000-000097900000}"/>
    <cellStyle name="Normal 4 9 6 2 2 4 2" xfId="30768" xr:uid="{00000000-0005-0000-0000-000098900000}"/>
    <cellStyle name="Normal 4 9 6 2 2 4 2 2" xfId="50718" xr:uid="{00000000-0005-0000-0000-000099900000}"/>
    <cellStyle name="Normal 4 9 6 2 2 4 3" xfId="22218" xr:uid="{00000000-0005-0000-0000-00009A900000}"/>
    <cellStyle name="Normal 4 9 6 2 2 4 4" xfId="42168" xr:uid="{00000000-0005-0000-0000-00009B900000}"/>
    <cellStyle name="Normal 4 9 6 2 2 5" xfId="16516" xr:uid="{00000000-0005-0000-0000-00009C900000}"/>
    <cellStyle name="Normal 4 9 6 2 2 5 2" xfId="36468" xr:uid="{00000000-0005-0000-0000-00009D900000}"/>
    <cellStyle name="Normal 4 9 6 2 2 6" xfId="25068" xr:uid="{00000000-0005-0000-0000-00009E900000}"/>
    <cellStyle name="Normal 4 9 6 2 2 6 2" xfId="45018" xr:uid="{00000000-0005-0000-0000-00009F900000}"/>
    <cellStyle name="Normal 4 9 6 2 2 7" xfId="13666" xr:uid="{00000000-0005-0000-0000-0000A0900000}"/>
    <cellStyle name="Normal 4 9 6 2 2 8" xfId="33618" xr:uid="{00000000-0005-0000-0000-0000A1900000}"/>
    <cellStyle name="Normal 4 9 6 2 3" xfId="3762" xr:uid="{00000000-0005-0000-0000-0000A2900000}"/>
    <cellStyle name="Normal 4 9 6 2 3 2" xfId="3763" xr:uid="{00000000-0005-0000-0000-0000A3900000}"/>
    <cellStyle name="Normal 4 9 6 2 3 2 2" xfId="7967" xr:uid="{00000000-0005-0000-0000-0000A4900000}"/>
    <cellStyle name="Normal 4 9 6 2 3 2 2 2" xfId="27921" xr:uid="{00000000-0005-0000-0000-0000A5900000}"/>
    <cellStyle name="Normal 4 9 6 2 3 2 2 2 2" xfId="47871" xr:uid="{00000000-0005-0000-0000-0000A6900000}"/>
    <cellStyle name="Normal 4 9 6 2 3 2 2 3" xfId="19371" xr:uid="{00000000-0005-0000-0000-0000A7900000}"/>
    <cellStyle name="Normal 4 9 6 2 3 2 2 4" xfId="39321" xr:uid="{00000000-0005-0000-0000-0000A8900000}"/>
    <cellStyle name="Normal 4 9 6 2 3 2 3" xfId="10819" xr:uid="{00000000-0005-0000-0000-0000A9900000}"/>
    <cellStyle name="Normal 4 9 6 2 3 2 3 2" xfId="30771" xr:uid="{00000000-0005-0000-0000-0000AA900000}"/>
    <cellStyle name="Normal 4 9 6 2 3 2 3 2 2" xfId="50721" xr:uid="{00000000-0005-0000-0000-0000AB900000}"/>
    <cellStyle name="Normal 4 9 6 2 3 2 3 3" xfId="22221" xr:uid="{00000000-0005-0000-0000-0000AC900000}"/>
    <cellStyle name="Normal 4 9 6 2 3 2 3 4" xfId="42171" xr:uid="{00000000-0005-0000-0000-0000AD900000}"/>
    <cellStyle name="Normal 4 9 6 2 3 2 4" xfId="16519" xr:uid="{00000000-0005-0000-0000-0000AE900000}"/>
    <cellStyle name="Normal 4 9 6 2 3 2 4 2" xfId="36471" xr:uid="{00000000-0005-0000-0000-0000AF900000}"/>
    <cellStyle name="Normal 4 9 6 2 3 2 5" xfId="25071" xr:uid="{00000000-0005-0000-0000-0000B0900000}"/>
    <cellStyle name="Normal 4 9 6 2 3 2 5 2" xfId="45021" xr:uid="{00000000-0005-0000-0000-0000B1900000}"/>
    <cellStyle name="Normal 4 9 6 2 3 2 6" xfId="13669" xr:uid="{00000000-0005-0000-0000-0000B2900000}"/>
    <cellStyle name="Normal 4 9 6 2 3 2 7" xfId="33621" xr:uid="{00000000-0005-0000-0000-0000B3900000}"/>
    <cellStyle name="Normal 4 9 6 2 3 3" xfId="7966" xr:uid="{00000000-0005-0000-0000-0000B4900000}"/>
    <cellStyle name="Normal 4 9 6 2 3 3 2" xfId="27920" xr:uid="{00000000-0005-0000-0000-0000B5900000}"/>
    <cellStyle name="Normal 4 9 6 2 3 3 2 2" xfId="47870" xr:uid="{00000000-0005-0000-0000-0000B6900000}"/>
    <cellStyle name="Normal 4 9 6 2 3 3 3" xfId="19370" xr:uid="{00000000-0005-0000-0000-0000B7900000}"/>
    <cellStyle name="Normal 4 9 6 2 3 3 4" xfId="39320" xr:uid="{00000000-0005-0000-0000-0000B8900000}"/>
    <cellStyle name="Normal 4 9 6 2 3 4" xfId="10818" xr:uid="{00000000-0005-0000-0000-0000B9900000}"/>
    <cellStyle name="Normal 4 9 6 2 3 4 2" xfId="30770" xr:uid="{00000000-0005-0000-0000-0000BA900000}"/>
    <cellStyle name="Normal 4 9 6 2 3 4 2 2" xfId="50720" xr:uid="{00000000-0005-0000-0000-0000BB900000}"/>
    <cellStyle name="Normal 4 9 6 2 3 4 3" xfId="22220" xr:uid="{00000000-0005-0000-0000-0000BC900000}"/>
    <cellStyle name="Normal 4 9 6 2 3 4 4" xfId="42170" xr:uid="{00000000-0005-0000-0000-0000BD900000}"/>
    <cellStyle name="Normal 4 9 6 2 3 5" xfId="16518" xr:uid="{00000000-0005-0000-0000-0000BE900000}"/>
    <cellStyle name="Normal 4 9 6 2 3 5 2" xfId="36470" xr:uid="{00000000-0005-0000-0000-0000BF900000}"/>
    <cellStyle name="Normal 4 9 6 2 3 6" xfId="25070" xr:uid="{00000000-0005-0000-0000-0000C0900000}"/>
    <cellStyle name="Normal 4 9 6 2 3 6 2" xfId="45020" xr:uid="{00000000-0005-0000-0000-0000C1900000}"/>
    <cellStyle name="Normal 4 9 6 2 3 7" xfId="13668" xr:uid="{00000000-0005-0000-0000-0000C2900000}"/>
    <cellStyle name="Normal 4 9 6 2 3 8" xfId="33620" xr:uid="{00000000-0005-0000-0000-0000C3900000}"/>
    <cellStyle name="Normal 4 9 6 2 4" xfId="3764" xr:uid="{00000000-0005-0000-0000-0000C4900000}"/>
    <cellStyle name="Normal 4 9 6 2 4 2" xfId="7968" xr:uid="{00000000-0005-0000-0000-0000C5900000}"/>
    <cellStyle name="Normal 4 9 6 2 4 2 2" xfId="27922" xr:uid="{00000000-0005-0000-0000-0000C6900000}"/>
    <cellStyle name="Normal 4 9 6 2 4 2 2 2" xfId="47872" xr:uid="{00000000-0005-0000-0000-0000C7900000}"/>
    <cellStyle name="Normal 4 9 6 2 4 2 3" xfId="19372" xr:uid="{00000000-0005-0000-0000-0000C8900000}"/>
    <cellStyle name="Normal 4 9 6 2 4 2 4" xfId="39322" xr:uid="{00000000-0005-0000-0000-0000C9900000}"/>
    <cellStyle name="Normal 4 9 6 2 4 3" xfId="10820" xr:uid="{00000000-0005-0000-0000-0000CA900000}"/>
    <cellStyle name="Normal 4 9 6 2 4 3 2" xfId="30772" xr:uid="{00000000-0005-0000-0000-0000CB900000}"/>
    <cellStyle name="Normal 4 9 6 2 4 3 2 2" xfId="50722" xr:uid="{00000000-0005-0000-0000-0000CC900000}"/>
    <cellStyle name="Normal 4 9 6 2 4 3 3" xfId="22222" xr:uid="{00000000-0005-0000-0000-0000CD900000}"/>
    <cellStyle name="Normal 4 9 6 2 4 3 4" xfId="42172" xr:uid="{00000000-0005-0000-0000-0000CE900000}"/>
    <cellStyle name="Normal 4 9 6 2 4 4" xfId="16520" xr:uid="{00000000-0005-0000-0000-0000CF900000}"/>
    <cellStyle name="Normal 4 9 6 2 4 4 2" xfId="36472" xr:uid="{00000000-0005-0000-0000-0000D0900000}"/>
    <cellStyle name="Normal 4 9 6 2 4 5" xfId="25072" xr:uid="{00000000-0005-0000-0000-0000D1900000}"/>
    <cellStyle name="Normal 4 9 6 2 4 5 2" xfId="45022" xr:uid="{00000000-0005-0000-0000-0000D2900000}"/>
    <cellStyle name="Normal 4 9 6 2 4 6" xfId="13670" xr:uid="{00000000-0005-0000-0000-0000D3900000}"/>
    <cellStyle name="Normal 4 9 6 2 4 7" xfId="33622" xr:uid="{00000000-0005-0000-0000-0000D4900000}"/>
    <cellStyle name="Normal 4 9 6 2 5" xfId="7963" xr:uid="{00000000-0005-0000-0000-0000D5900000}"/>
    <cellStyle name="Normal 4 9 6 2 5 2" xfId="27917" xr:uid="{00000000-0005-0000-0000-0000D6900000}"/>
    <cellStyle name="Normal 4 9 6 2 5 2 2" xfId="47867" xr:uid="{00000000-0005-0000-0000-0000D7900000}"/>
    <cellStyle name="Normal 4 9 6 2 5 3" xfId="19367" xr:uid="{00000000-0005-0000-0000-0000D8900000}"/>
    <cellStyle name="Normal 4 9 6 2 5 4" xfId="39317" xr:uid="{00000000-0005-0000-0000-0000D9900000}"/>
    <cellStyle name="Normal 4 9 6 2 6" xfId="10815" xr:uid="{00000000-0005-0000-0000-0000DA900000}"/>
    <cellStyle name="Normal 4 9 6 2 6 2" xfId="30767" xr:uid="{00000000-0005-0000-0000-0000DB900000}"/>
    <cellStyle name="Normal 4 9 6 2 6 2 2" xfId="50717" xr:uid="{00000000-0005-0000-0000-0000DC900000}"/>
    <cellStyle name="Normal 4 9 6 2 6 3" xfId="22217" xr:uid="{00000000-0005-0000-0000-0000DD900000}"/>
    <cellStyle name="Normal 4 9 6 2 6 4" xfId="42167" xr:uid="{00000000-0005-0000-0000-0000DE900000}"/>
    <cellStyle name="Normal 4 9 6 2 7" xfId="16515" xr:uid="{00000000-0005-0000-0000-0000DF900000}"/>
    <cellStyle name="Normal 4 9 6 2 7 2" xfId="36467" xr:uid="{00000000-0005-0000-0000-0000E0900000}"/>
    <cellStyle name="Normal 4 9 6 2 8" xfId="25067" xr:uid="{00000000-0005-0000-0000-0000E1900000}"/>
    <cellStyle name="Normal 4 9 6 2 8 2" xfId="45017" xr:uid="{00000000-0005-0000-0000-0000E2900000}"/>
    <cellStyle name="Normal 4 9 6 2 9" xfId="13665" xr:uid="{00000000-0005-0000-0000-0000E3900000}"/>
    <cellStyle name="Normal 4 9 6 3" xfId="3765" xr:uid="{00000000-0005-0000-0000-0000E4900000}"/>
    <cellStyle name="Normal 4 9 6 3 2" xfId="3766" xr:uid="{00000000-0005-0000-0000-0000E5900000}"/>
    <cellStyle name="Normal 4 9 6 3 2 2" xfId="7970" xr:uid="{00000000-0005-0000-0000-0000E6900000}"/>
    <cellStyle name="Normal 4 9 6 3 2 2 2" xfId="27924" xr:uid="{00000000-0005-0000-0000-0000E7900000}"/>
    <cellStyle name="Normal 4 9 6 3 2 2 2 2" xfId="47874" xr:uid="{00000000-0005-0000-0000-0000E8900000}"/>
    <cellStyle name="Normal 4 9 6 3 2 2 3" xfId="19374" xr:uid="{00000000-0005-0000-0000-0000E9900000}"/>
    <cellStyle name="Normal 4 9 6 3 2 2 4" xfId="39324" xr:uid="{00000000-0005-0000-0000-0000EA900000}"/>
    <cellStyle name="Normal 4 9 6 3 2 3" xfId="10822" xr:uid="{00000000-0005-0000-0000-0000EB900000}"/>
    <cellStyle name="Normal 4 9 6 3 2 3 2" xfId="30774" xr:uid="{00000000-0005-0000-0000-0000EC900000}"/>
    <cellStyle name="Normal 4 9 6 3 2 3 2 2" xfId="50724" xr:uid="{00000000-0005-0000-0000-0000ED900000}"/>
    <cellStyle name="Normal 4 9 6 3 2 3 3" xfId="22224" xr:uid="{00000000-0005-0000-0000-0000EE900000}"/>
    <cellStyle name="Normal 4 9 6 3 2 3 4" xfId="42174" xr:uid="{00000000-0005-0000-0000-0000EF900000}"/>
    <cellStyle name="Normal 4 9 6 3 2 4" xfId="16522" xr:uid="{00000000-0005-0000-0000-0000F0900000}"/>
    <cellStyle name="Normal 4 9 6 3 2 4 2" xfId="36474" xr:uid="{00000000-0005-0000-0000-0000F1900000}"/>
    <cellStyle name="Normal 4 9 6 3 2 5" xfId="25074" xr:uid="{00000000-0005-0000-0000-0000F2900000}"/>
    <cellStyle name="Normal 4 9 6 3 2 5 2" xfId="45024" xr:uid="{00000000-0005-0000-0000-0000F3900000}"/>
    <cellStyle name="Normal 4 9 6 3 2 6" xfId="13672" xr:uid="{00000000-0005-0000-0000-0000F4900000}"/>
    <cellStyle name="Normal 4 9 6 3 2 7" xfId="33624" xr:uid="{00000000-0005-0000-0000-0000F5900000}"/>
    <cellStyle name="Normal 4 9 6 3 3" xfId="7969" xr:uid="{00000000-0005-0000-0000-0000F6900000}"/>
    <cellStyle name="Normal 4 9 6 3 3 2" xfId="27923" xr:uid="{00000000-0005-0000-0000-0000F7900000}"/>
    <cellStyle name="Normal 4 9 6 3 3 2 2" xfId="47873" xr:uid="{00000000-0005-0000-0000-0000F8900000}"/>
    <cellStyle name="Normal 4 9 6 3 3 3" xfId="19373" xr:uid="{00000000-0005-0000-0000-0000F9900000}"/>
    <cellStyle name="Normal 4 9 6 3 3 4" xfId="39323" xr:uid="{00000000-0005-0000-0000-0000FA900000}"/>
    <cellStyle name="Normal 4 9 6 3 4" xfId="10821" xr:uid="{00000000-0005-0000-0000-0000FB900000}"/>
    <cellStyle name="Normal 4 9 6 3 4 2" xfId="30773" xr:uid="{00000000-0005-0000-0000-0000FC900000}"/>
    <cellStyle name="Normal 4 9 6 3 4 2 2" xfId="50723" xr:uid="{00000000-0005-0000-0000-0000FD900000}"/>
    <cellStyle name="Normal 4 9 6 3 4 3" xfId="22223" xr:uid="{00000000-0005-0000-0000-0000FE900000}"/>
    <cellStyle name="Normal 4 9 6 3 4 4" xfId="42173" xr:uid="{00000000-0005-0000-0000-0000FF900000}"/>
    <cellStyle name="Normal 4 9 6 3 5" xfId="16521" xr:uid="{00000000-0005-0000-0000-000000910000}"/>
    <cellStyle name="Normal 4 9 6 3 5 2" xfId="36473" xr:uid="{00000000-0005-0000-0000-000001910000}"/>
    <cellStyle name="Normal 4 9 6 3 6" xfId="25073" xr:uid="{00000000-0005-0000-0000-000002910000}"/>
    <cellStyle name="Normal 4 9 6 3 6 2" xfId="45023" xr:uid="{00000000-0005-0000-0000-000003910000}"/>
    <cellStyle name="Normal 4 9 6 3 7" xfId="13671" xr:uid="{00000000-0005-0000-0000-000004910000}"/>
    <cellStyle name="Normal 4 9 6 3 8" xfId="33623" xr:uid="{00000000-0005-0000-0000-000005910000}"/>
    <cellStyle name="Normal 4 9 6 4" xfId="3767" xr:uid="{00000000-0005-0000-0000-000006910000}"/>
    <cellStyle name="Normal 4 9 6 4 2" xfId="3768" xr:uid="{00000000-0005-0000-0000-000007910000}"/>
    <cellStyle name="Normal 4 9 6 4 2 2" xfId="7972" xr:uid="{00000000-0005-0000-0000-000008910000}"/>
    <cellStyle name="Normal 4 9 6 4 2 2 2" xfId="27926" xr:uid="{00000000-0005-0000-0000-000009910000}"/>
    <cellStyle name="Normal 4 9 6 4 2 2 2 2" xfId="47876" xr:uid="{00000000-0005-0000-0000-00000A910000}"/>
    <cellStyle name="Normal 4 9 6 4 2 2 3" xfId="19376" xr:uid="{00000000-0005-0000-0000-00000B910000}"/>
    <cellStyle name="Normal 4 9 6 4 2 2 4" xfId="39326" xr:uid="{00000000-0005-0000-0000-00000C910000}"/>
    <cellStyle name="Normal 4 9 6 4 2 3" xfId="10824" xr:uid="{00000000-0005-0000-0000-00000D910000}"/>
    <cellStyle name="Normal 4 9 6 4 2 3 2" xfId="30776" xr:uid="{00000000-0005-0000-0000-00000E910000}"/>
    <cellStyle name="Normal 4 9 6 4 2 3 2 2" xfId="50726" xr:uid="{00000000-0005-0000-0000-00000F910000}"/>
    <cellStyle name="Normal 4 9 6 4 2 3 3" xfId="22226" xr:uid="{00000000-0005-0000-0000-000010910000}"/>
    <cellStyle name="Normal 4 9 6 4 2 3 4" xfId="42176" xr:uid="{00000000-0005-0000-0000-000011910000}"/>
    <cellStyle name="Normal 4 9 6 4 2 4" xfId="16524" xr:uid="{00000000-0005-0000-0000-000012910000}"/>
    <cellStyle name="Normal 4 9 6 4 2 4 2" xfId="36476" xr:uid="{00000000-0005-0000-0000-000013910000}"/>
    <cellStyle name="Normal 4 9 6 4 2 5" xfId="25076" xr:uid="{00000000-0005-0000-0000-000014910000}"/>
    <cellStyle name="Normal 4 9 6 4 2 5 2" xfId="45026" xr:uid="{00000000-0005-0000-0000-000015910000}"/>
    <cellStyle name="Normal 4 9 6 4 2 6" xfId="13674" xr:uid="{00000000-0005-0000-0000-000016910000}"/>
    <cellStyle name="Normal 4 9 6 4 2 7" xfId="33626" xr:uid="{00000000-0005-0000-0000-000017910000}"/>
    <cellStyle name="Normal 4 9 6 4 3" xfId="7971" xr:uid="{00000000-0005-0000-0000-000018910000}"/>
    <cellStyle name="Normal 4 9 6 4 3 2" xfId="27925" xr:uid="{00000000-0005-0000-0000-000019910000}"/>
    <cellStyle name="Normal 4 9 6 4 3 2 2" xfId="47875" xr:uid="{00000000-0005-0000-0000-00001A910000}"/>
    <cellStyle name="Normal 4 9 6 4 3 3" xfId="19375" xr:uid="{00000000-0005-0000-0000-00001B910000}"/>
    <cellStyle name="Normal 4 9 6 4 3 4" xfId="39325" xr:uid="{00000000-0005-0000-0000-00001C910000}"/>
    <cellStyle name="Normal 4 9 6 4 4" xfId="10823" xr:uid="{00000000-0005-0000-0000-00001D910000}"/>
    <cellStyle name="Normal 4 9 6 4 4 2" xfId="30775" xr:uid="{00000000-0005-0000-0000-00001E910000}"/>
    <cellStyle name="Normal 4 9 6 4 4 2 2" xfId="50725" xr:uid="{00000000-0005-0000-0000-00001F910000}"/>
    <cellStyle name="Normal 4 9 6 4 4 3" xfId="22225" xr:uid="{00000000-0005-0000-0000-000020910000}"/>
    <cellStyle name="Normal 4 9 6 4 4 4" xfId="42175" xr:uid="{00000000-0005-0000-0000-000021910000}"/>
    <cellStyle name="Normal 4 9 6 4 5" xfId="16523" xr:uid="{00000000-0005-0000-0000-000022910000}"/>
    <cellStyle name="Normal 4 9 6 4 5 2" xfId="36475" xr:uid="{00000000-0005-0000-0000-000023910000}"/>
    <cellStyle name="Normal 4 9 6 4 6" xfId="25075" xr:uid="{00000000-0005-0000-0000-000024910000}"/>
    <cellStyle name="Normal 4 9 6 4 6 2" xfId="45025" xr:uid="{00000000-0005-0000-0000-000025910000}"/>
    <cellStyle name="Normal 4 9 6 4 7" xfId="13673" xr:uid="{00000000-0005-0000-0000-000026910000}"/>
    <cellStyle name="Normal 4 9 6 4 8" xfId="33625" xr:uid="{00000000-0005-0000-0000-000027910000}"/>
    <cellStyle name="Normal 4 9 6 5" xfId="3769" xr:uid="{00000000-0005-0000-0000-000028910000}"/>
    <cellStyle name="Normal 4 9 6 5 2" xfId="7973" xr:uid="{00000000-0005-0000-0000-000029910000}"/>
    <cellStyle name="Normal 4 9 6 5 2 2" xfId="27927" xr:uid="{00000000-0005-0000-0000-00002A910000}"/>
    <cellStyle name="Normal 4 9 6 5 2 2 2" xfId="47877" xr:uid="{00000000-0005-0000-0000-00002B910000}"/>
    <cellStyle name="Normal 4 9 6 5 2 3" xfId="19377" xr:uid="{00000000-0005-0000-0000-00002C910000}"/>
    <cellStyle name="Normal 4 9 6 5 2 4" xfId="39327" xr:uid="{00000000-0005-0000-0000-00002D910000}"/>
    <cellStyle name="Normal 4 9 6 5 3" xfId="10825" xr:uid="{00000000-0005-0000-0000-00002E910000}"/>
    <cellStyle name="Normal 4 9 6 5 3 2" xfId="30777" xr:uid="{00000000-0005-0000-0000-00002F910000}"/>
    <cellStyle name="Normal 4 9 6 5 3 2 2" xfId="50727" xr:uid="{00000000-0005-0000-0000-000030910000}"/>
    <cellStyle name="Normal 4 9 6 5 3 3" xfId="22227" xr:uid="{00000000-0005-0000-0000-000031910000}"/>
    <cellStyle name="Normal 4 9 6 5 3 4" xfId="42177" xr:uid="{00000000-0005-0000-0000-000032910000}"/>
    <cellStyle name="Normal 4 9 6 5 4" xfId="16525" xr:uid="{00000000-0005-0000-0000-000033910000}"/>
    <cellStyle name="Normal 4 9 6 5 4 2" xfId="36477" xr:uid="{00000000-0005-0000-0000-000034910000}"/>
    <cellStyle name="Normal 4 9 6 5 5" xfId="25077" xr:uid="{00000000-0005-0000-0000-000035910000}"/>
    <cellStyle name="Normal 4 9 6 5 5 2" xfId="45027" xr:uid="{00000000-0005-0000-0000-000036910000}"/>
    <cellStyle name="Normal 4 9 6 5 6" xfId="13675" xr:uid="{00000000-0005-0000-0000-000037910000}"/>
    <cellStyle name="Normal 4 9 6 5 7" xfId="33627" xr:uid="{00000000-0005-0000-0000-000038910000}"/>
    <cellStyle name="Normal 4 9 6 6" xfId="7962" xr:uid="{00000000-0005-0000-0000-000039910000}"/>
    <cellStyle name="Normal 4 9 6 6 2" xfId="27916" xr:uid="{00000000-0005-0000-0000-00003A910000}"/>
    <cellStyle name="Normal 4 9 6 6 2 2" xfId="47866" xr:uid="{00000000-0005-0000-0000-00003B910000}"/>
    <cellStyle name="Normal 4 9 6 6 3" xfId="19366" xr:uid="{00000000-0005-0000-0000-00003C910000}"/>
    <cellStyle name="Normal 4 9 6 6 4" xfId="39316" xr:uid="{00000000-0005-0000-0000-00003D910000}"/>
    <cellStyle name="Normal 4 9 6 7" xfId="10814" xr:uid="{00000000-0005-0000-0000-00003E910000}"/>
    <cellStyle name="Normal 4 9 6 7 2" xfId="30766" xr:uid="{00000000-0005-0000-0000-00003F910000}"/>
    <cellStyle name="Normal 4 9 6 7 2 2" xfId="50716" xr:uid="{00000000-0005-0000-0000-000040910000}"/>
    <cellStyle name="Normal 4 9 6 7 3" xfId="22216" xr:uid="{00000000-0005-0000-0000-000041910000}"/>
    <cellStyle name="Normal 4 9 6 7 4" xfId="42166" xr:uid="{00000000-0005-0000-0000-000042910000}"/>
    <cellStyle name="Normal 4 9 6 8" xfId="16514" xr:uid="{00000000-0005-0000-0000-000043910000}"/>
    <cellStyle name="Normal 4 9 6 8 2" xfId="36466" xr:uid="{00000000-0005-0000-0000-000044910000}"/>
    <cellStyle name="Normal 4 9 6 9" xfId="25066" xr:uid="{00000000-0005-0000-0000-000045910000}"/>
    <cellStyle name="Normal 4 9 6 9 2" xfId="45016" xr:uid="{00000000-0005-0000-0000-000046910000}"/>
    <cellStyle name="Normal 4 9 7" xfId="3770" xr:uid="{00000000-0005-0000-0000-000047910000}"/>
    <cellStyle name="Normal 4 9 7 10" xfId="33628" xr:uid="{00000000-0005-0000-0000-000048910000}"/>
    <cellStyle name="Normal 4 9 7 2" xfId="3771" xr:uid="{00000000-0005-0000-0000-000049910000}"/>
    <cellStyle name="Normal 4 9 7 2 2" xfId="3772" xr:uid="{00000000-0005-0000-0000-00004A910000}"/>
    <cellStyle name="Normal 4 9 7 2 2 2" xfId="7976" xr:uid="{00000000-0005-0000-0000-00004B910000}"/>
    <cellStyle name="Normal 4 9 7 2 2 2 2" xfId="27930" xr:uid="{00000000-0005-0000-0000-00004C910000}"/>
    <cellStyle name="Normal 4 9 7 2 2 2 2 2" xfId="47880" xr:uid="{00000000-0005-0000-0000-00004D910000}"/>
    <cellStyle name="Normal 4 9 7 2 2 2 3" xfId="19380" xr:uid="{00000000-0005-0000-0000-00004E910000}"/>
    <cellStyle name="Normal 4 9 7 2 2 2 4" xfId="39330" xr:uid="{00000000-0005-0000-0000-00004F910000}"/>
    <cellStyle name="Normal 4 9 7 2 2 3" xfId="10828" xr:uid="{00000000-0005-0000-0000-000050910000}"/>
    <cellStyle name="Normal 4 9 7 2 2 3 2" xfId="30780" xr:uid="{00000000-0005-0000-0000-000051910000}"/>
    <cellStyle name="Normal 4 9 7 2 2 3 2 2" xfId="50730" xr:uid="{00000000-0005-0000-0000-000052910000}"/>
    <cellStyle name="Normal 4 9 7 2 2 3 3" xfId="22230" xr:uid="{00000000-0005-0000-0000-000053910000}"/>
    <cellStyle name="Normal 4 9 7 2 2 3 4" xfId="42180" xr:uid="{00000000-0005-0000-0000-000054910000}"/>
    <cellStyle name="Normal 4 9 7 2 2 4" xfId="16528" xr:uid="{00000000-0005-0000-0000-000055910000}"/>
    <cellStyle name="Normal 4 9 7 2 2 4 2" xfId="36480" xr:uid="{00000000-0005-0000-0000-000056910000}"/>
    <cellStyle name="Normal 4 9 7 2 2 5" xfId="25080" xr:uid="{00000000-0005-0000-0000-000057910000}"/>
    <cellStyle name="Normal 4 9 7 2 2 5 2" xfId="45030" xr:uid="{00000000-0005-0000-0000-000058910000}"/>
    <cellStyle name="Normal 4 9 7 2 2 6" xfId="13678" xr:uid="{00000000-0005-0000-0000-000059910000}"/>
    <cellStyle name="Normal 4 9 7 2 2 7" xfId="33630" xr:uid="{00000000-0005-0000-0000-00005A910000}"/>
    <cellStyle name="Normal 4 9 7 2 3" xfId="7975" xr:uid="{00000000-0005-0000-0000-00005B910000}"/>
    <cellStyle name="Normal 4 9 7 2 3 2" xfId="27929" xr:uid="{00000000-0005-0000-0000-00005C910000}"/>
    <cellStyle name="Normal 4 9 7 2 3 2 2" xfId="47879" xr:uid="{00000000-0005-0000-0000-00005D910000}"/>
    <cellStyle name="Normal 4 9 7 2 3 3" xfId="19379" xr:uid="{00000000-0005-0000-0000-00005E910000}"/>
    <cellStyle name="Normal 4 9 7 2 3 4" xfId="39329" xr:uid="{00000000-0005-0000-0000-00005F910000}"/>
    <cellStyle name="Normal 4 9 7 2 4" xfId="10827" xr:uid="{00000000-0005-0000-0000-000060910000}"/>
    <cellStyle name="Normal 4 9 7 2 4 2" xfId="30779" xr:uid="{00000000-0005-0000-0000-000061910000}"/>
    <cellStyle name="Normal 4 9 7 2 4 2 2" xfId="50729" xr:uid="{00000000-0005-0000-0000-000062910000}"/>
    <cellStyle name="Normal 4 9 7 2 4 3" xfId="22229" xr:uid="{00000000-0005-0000-0000-000063910000}"/>
    <cellStyle name="Normal 4 9 7 2 4 4" xfId="42179" xr:uid="{00000000-0005-0000-0000-000064910000}"/>
    <cellStyle name="Normal 4 9 7 2 5" xfId="16527" xr:uid="{00000000-0005-0000-0000-000065910000}"/>
    <cellStyle name="Normal 4 9 7 2 5 2" xfId="36479" xr:uid="{00000000-0005-0000-0000-000066910000}"/>
    <cellStyle name="Normal 4 9 7 2 6" xfId="25079" xr:uid="{00000000-0005-0000-0000-000067910000}"/>
    <cellStyle name="Normal 4 9 7 2 6 2" xfId="45029" xr:uid="{00000000-0005-0000-0000-000068910000}"/>
    <cellStyle name="Normal 4 9 7 2 7" xfId="13677" xr:uid="{00000000-0005-0000-0000-000069910000}"/>
    <cellStyle name="Normal 4 9 7 2 8" xfId="33629" xr:uid="{00000000-0005-0000-0000-00006A910000}"/>
    <cellStyle name="Normal 4 9 7 3" xfId="3773" xr:uid="{00000000-0005-0000-0000-00006B910000}"/>
    <cellStyle name="Normal 4 9 7 3 2" xfId="3774" xr:uid="{00000000-0005-0000-0000-00006C910000}"/>
    <cellStyle name="Normal 4 9 7 3 2 2" xfId="7978" xr:uid="{00000000-0005-0000-0000-00006D910000}"/>
    <cellStyle name="Normal 4 9 7 3 2 2 2" xfId="27932" xr:uid="{00000000-0005-0000-0000-00006E910000}"/>
    <cellStyle name="Normal 4 9 7 3 2 2 2 2" xfId="47882" xr:uid="{00000000-0005-0000-0000-00006F910000}"/>
    <cellStyle name="Normal 4 9 7 3 2 2 3" xfId="19382" xr:uid="{00000000-0005-0000-0000-000070910000}"/>
    <cellStyle name="Normal 4 9 7 3 2 2 4" xfId="39332" xr:uid="{00000000-0005-0000-0000-000071910000}"/>
    <cellStyle name="Normal 4 9 7 3 2 3" xfId="10830" xr:uid="{00000000-0005-0000-0000-000072910000}"/>
    <cellStyle name="Normal 4 9 7 3 2 3 2" xfId="30782" xr:uid="{00000000-0005-0000-0000-000073910000}"/>
    <cellStyle name="Normal 4 9 7 3 2 3 2 2" xfId="50732" xr:uid="{00000000-0005-0000-0000-000074910000}"/>
    <cellStyle name="Normal 4 9 7 3 2 3 3" xfId="22232" xr:uid="{00000000-0005-0000-0000-000075910000}"/>
    <cellStyle name="Normal 4 9 7 3 2 3 4" xfId="42182" xr:uid="{00000000-0005-0000-0000-000076910000}"/>
    <cellStyle name="Normal 4 9 7 3 2 4" xfId="16530" xr:uid="{00000000-0005-0000-0000-000077910000}"/>
    <cellStyle name="Normal 4 9 7 3 2 4 2" xfId="36482" xr:uid="{00000000-0005-0000-0000-000078910000}"/>
    <cellStyle name="Normal 4 9 7 3 2 5" xfId="25082" xr:uid="{00000000-0005-0000-0000-000079910000}"/>
    <cellStyle name="Normal 4 9 7 3 2 5 2" xfId="45032" xr:uid="{00000000-0005-0000-0000-00007A910000}"/>
    <cellStyle name="Normal 4 9 7 3 2 6" xfId="13680" xr:uid="{00000000-0005-0000-0000-00007B910000}"/>
    <cellStyle name="Normal 4 9 7 3 2 7" xfId="33632" xr:uid="{00000000-0005-0000-0000-00007C910000}"/>
    <cellStyle name="Normal 4 9 7 3 3" xfId="7977" xr:uid="{00000000-0005-0000-0000-00007D910000}"/>
    <cellStyle name="Normal 4 9 7 3 3 2" xfId="27931" xr:uid="{00000000-0005-0000-0000-00007E910000}"/>
    <cellStyle name="Normal 4 9 7 3 3 2 2" xfId="47881" xr:uid="{00000000-0005-0000-0000-00007F910000}"/>
    <cellStyle name="Normal 4 9 7 3 3 3" xfId="19381" xr:uid="{00000000-0005-0000-0000-000080910000}"/>
    <cellStyle name="Normal 4 9 7 3 3 4" xfId="39331" xr:uid="{00000000-0005-0000-0000-000081910000}"/>
    <cellStyle name="Normal 4 9 7 3 4" xfId="10829" xr:uid="{00000000-0005-0000-0000-000082910000}"/>
    <cellStyle name="Normal 4 9 7 3 4 2" xfId="30781" xr:uid="{00000000-0005-0000-0000-000083910000}"/>
    <cellStyle name="Normal 4 9 7 3 4 2 2" xfId="50731" xr:uid="{00000000-0005-0000-0000-000084910000}"/>
    <cellStyle name="Normal 4 9 7 3 4 3" xfId="22231" xr:uid="{00000000-0005-0000-0000-000085910000}"/>
    <cellStyle name="Normal 4 9 7 3 4 4" xfId="42181" xr:uid="{00000000-0005-0000-0000-000086910000}"/>
    <cellStyle name="Normal 4 9 7 3 5" xfId="16529" xr:uid="{00000000-0005-0000-0000-000087910000}"/>
    <cellStyle name="Normal 4 9 7 3 5 2" xfId="36481" xr:uid="{00000000-0005-0000-0000-000088910000}"/>
    <cellStyle name="Normal 4 9 7 3 6" xfId="25081" xr:uid="{00000000-0005-0000-0000-000089910000}"/>
    <cellStyle name="Normal 4 9 7 3 6 2" xfId="45031" xr:uid="{00000000-0005-0000-0000-00008A910000}"/>
    <cellStyle name="Normal 4 9 7 3 7" xfId="13679" xr:uid="{00000000-0005-0000-0000-00008B910000}"/>
    <cellStyle name="Normal 4 9 7 3 8" xfId="33631" xr:uid="{00000000-0005-0000-0000-00008C910000}"/>
    <cellStyle name="Normal 4 9 7 4" xfId="3775" xr:uid="{00000000-0005-0000-0000-00008D910000}"/>
    <cellStyle name="Normal 4 9 7 4 2" xfId="7979" xr:uid="{00000000-0005-0000-0000-00008E910000}"/>
    <cellStyle name="Normal 4 9 7 4 2 2" xfId="27933" xr:uid="{00000000-0005-0000-0000-00008F910000}"/>
    <cellStyle name="Normal 4 9 7 4 2 2 2" xfId="47883" xr:uid="{00000000-0005-0000-0000-000090910000}"/>
    <cellStyle name="Normal 4 9 7 4 2 3" xfId="19383" xr:uid="{00000000-0005-0000-0000-000091910000}"/>
    <cellStyle name="Normal 4 9 7 4 2 4" xfId="39333" xr:uid="{00000000-0005-0000-0000-000092910000}"/>
    <cellStyle name="Normal 4 9 7 4 3" xfId="10831" xr:uid="{00000000-0005-0000-0000-000093910000}"/>
    <cellStyle name="Normal 4 9 7 4 3 2" xfId="30783" xr:uid="{00000000-0005-0000-0000-000094910000}"/>
    <cellStyle name="Normal 4 9 7 4 3 2 2" xfId="50733" xr:uid="{00000000-0005-0000-0000-000095910000}"/>
    <cellStyle name="Normal 4 9 7 4 3 3" xfId="22233" xr:uid="{00000000-0005-0000-0000-000096910000}"/>
    <cellStyle name="Normal 4 9 7 4 3 4" xfId="42183" xr:uid="{00000000-0005-0000-0000-000097910000}"/>
    <cellStyle name="Normal 4 9 7 4 4" xfId="16531" xr:uid="{00000000-0005-0000-0000-000098910000}"/>
    <cellStyle name="Normal 4 9 7 4 4 2" xfId="36483" xr:uid="{00000000-0005-0000-0000-000099910000}"/>
    <cellStyle name="Normal 4 9 7 4 5" xfId="25083" xr:uid="{00000000-0005-0000-0000-00009A910000}"/>
    <cellStyle name="Normal 4 9 7 4 5 2" xfId="45033" xr:uid="{00000000-0005-0000-0000-00009B910000}"/>
    <cellStyle name="Normal 4 9 7 4 6" xfId="13681" xr:uid="{00000000-0005-0000-0000-00009C910000}"/>
    <cellStyle name="Normal 4 9 7 4 7" xfId="33633" xr:uid="{00000000-0005-0000-0000-00009D910000}"/>
    <cellStyle name="Normal 4 9 7 5" xfId="7974" xr:uid="{00000000-0005-0000-0000-00009E910000}"/>
    <cellStyle name="Normal 4 9 7 5 2" xfId="27928" xr:uid="{00000000-0005-0000-0000-00009F910000}"/>
    <cellStyle name="Normal 4 9 7 5 2 2" xfId="47878" xr:uid="{00000000-0005-0000-0000-0000A0910000}"/>
    <cellStyle name="Normal 4 9 7 5 3" xfId="19378" xr:uid="{00000000-0005-0000-0000-0000A1910000}"/>
    <cellStyle name="Normal 4 9 7 5 4" xfId="39328" xr:uid="{00000000-0005-0000-0000-0000A2910000}"/>
    <cellStyle name="Normal 4 9 7 6" xfId="10826" xr:uid="{00000000-0005-0000-0000-0000A3910000}"/>
    <cellStyle name="Normal 4 9 7 6 2" xfId="30778" xr:uid="{00000000-0005-0000-0000-0000A4910000}"/>
    <cellStyle name="Normal 4 9 7 6 2 2" xfId="50728" xr:uid="{00000000-0005-0000-0000-0000A5910000}"/>
    <cellStyle name="Normal 4 9 7 6 3" xfId="22228" xr:uid="{00000000-0005-0000-0000-0000A6910000}"/>
    <cellStyle name="Normal 4 9 7 6 4" xfId="42178" xr:uid="{00000000-0005-0000-0000-0000A7910000}"/>
    <cellStyle name="Normal 4 9 7 7" xfId="16526" xr:uid="{00000000-0005-0000-0000-0000A8910000}"/>
    <cellStyle name="Normal 4 9 7 7 2" xfId="36478" xr:uid="{00000000-0005-0000-0000-0000A9910000}"/>
    <cellStyle name="Normal 4 9 7 8" xfId="25078" xr:uid="{00000000-0005-0000-0000-0000AA910000}"/>
    <cellStyle name="Normal 4 9 7 8 2" xfId="45028" xr:uid="{00000000-0005-0000-0000-0000AB910000}"/>
    <cellStyle name="Normal 4 9 7 9" xfId="13676" xr:uid="{00000000-0005-0000-0000-0000AC910000}"/>
    <cellStyle name="Normal 4 9 8" xfId="3776" xr:uid="{00000000-0005-0000-0000-0000AD910000}"/>
    <cellStyle name="Normal 4 9 8 2" xfId="3777" xr:uid="{00000000-0005-0000-0000-0000AE910000}"/>
    <cellStyle name="Normal 4 9 8 2 2" xfId="3778" xr:uid="{00000000-0005-0000-0000-0000AF910000}"/>
    <cellStyle name="Normal 4 9 8 2 2 2" xfId="7982" xr:uid="{00000000-0005-0000-0000-0000B0910000}"/>
    <cellStyle name="Normal 4 9 8 2 2 2 2" xfId="27936" xr:uid="{00000000-0005-0000-0000-0000B1910000}"/>
    <cellStyle name="Normal 4 9 8 2 2 2 2 2" xfId="47886" xr:uid="{00000000-0005-0000-0000-0000B2910000}"/>
    <cellStyle name="Normal 4 9 8 2 2 2 3" xfId="19386" xr:uid="{00000000-0005-0000-0000-0000B3910000}"/>
    <cellStyle name="Normal 4 9 8 2 2 2 4" xfId="39336" xr:uid="{00000000-0005-0000-0000-0000B4910000}"/>
    <cellStyle name="Normal 4 9 8 2 2 3" xfId="10834" xr:uid="{00000000-0005-0000-0000-0000B5910000}"/>
    <cellStyle name="Normal 4 9 8 2 2 3 2" xfId="30786" xr:uid="{00000000-0005-0000-0000-0000B6910000}"/>
    <cellStyle name="Normal 4 9 8 2 2 3 2 2" xfId="50736" xr:uid="{00000000-0005-0000-0000-0000B7910000}"/>
    <cellStyle name="Normal 4 9 8 2 2 3 3" xfId="22236" xr:uid="{00000000-0005-0000-0000-0000B8910000}"/>
    <cellStyle name="Normal 4 9 8 2 2 3 4" xfId="42186" xr:uid="{00000000-0005-0000-0000-0000B9910000}"/>
    <cellStyle name="Normal 4 9 8 2 2 4" xfId="16534" xr:uid="{00000000-0005-0000-0000-0000BA910000}"/>
    <cellStyle name="Normal 4 9 8 2 2 4 2" xfId="36486" xr:uid="{00000000-0005-0000-0000-0000BB910000}"/>
    <cellStyle name="Normal 4 9 8 2 2 5" xfId="25086" xr:uid="{00000000-0005-0000-0000-0000BC910000}"/>
    <cellStyle name="Normal 4 9 8 2 2 5 2" xfId="45036" xr:uid="{00000000-0005-0000-0000-0000BD910000}"/>
    <cellStyle name="Normal 4 9 8 2 2 6" xfId="13684" xr:uid="{00000000-0005-0000-0000-0000BE910000}"/>
    <cellStyle name="Normal 4 9 8 2 2 7" xfId="33636" xr:uid="{00000000-0005-0000-0000-0000BF910000}"/>
    <cellStyle name="Normal 4 9 8 2 3" xfId="7981" xr:uid="{00000000-0005-0000-0000-0000C0910000}"/>
    <cellStyle name="Normal 4 9 8 2 3 2" xfId="27935" xr:uid="{00000000-0005-0000-0000-0000C1910000}"/>
    <cellStyle name="Normal 4 9 8 2 3 2 2" xfId="47885" xr:uid="{00000000-0005-0000-0000-0000C2910000}"/>
    <cellStyle name="Normal 4 9 8 2 3 3" xfId="19385" xr:uid="{00000000-0005-0000-0000-0000C3910000}"/>
    <cellStyle name="Normal 4 9 8 2 3 4" xfId="39335" xr:uid="{00000000-0005-0000-0000-0000C4910000}"/>
    <cellStyle name="Normal 4 9 8 2 4" xfId="10833" xr:uid="{00000000-0005-0000-0000-0000C5910000}"/>
    <cellStyle name="Normal 4 9 8 2 4 2" xfId="30785" xr:uid="{00000000-0005-0000-0000-0000C6910000}"/>
    <cellStyle name="Normal 4 9 8 2 4 2 2" xfId="50735" xr:uid="{00000000-0005-0000-0000-0000C7910000}"/>
    <cellStyle name="Normal 4 9 8 2 4 3" xfId="22235" xr:uid="{00000000-0005-0000-0000-0000C8910000}"/>
    <cellStyle name="Normal 4 9 8 2 4 4" xfId="42185" xr:uid="{00000000-0005-0000-0000-0000C9910000}"/>
    <cellStyle name="Normal 4 9 8 2 5" xfId="16533" xr:uid="{00000000-0005-0000-0000-0000CA910000}"/>
    <cellStyle name="Normal 4 9 8 2 5 2" xfId="36485" xr:uid="{00000000-0005-0000-0000-0000CB910000}"/>
    <cellStyle name="Normal 4 9 8 2 6" xfId="25085" xr:uid="{00000000-0005-0000-0000-0000CC910000}"/>
    <cellStyle name="Normal 4 9 8 2 6 2" xfId="45035" xr:uid="{00000000-0005-0000-0000-0000CD910000}"/>
    <cellStyle name="Normal 4 9 8 2 7" xfId="13683" xr:uid="{00000000-0005-0000-0000-0000CE910000}"/>
    <cellStyle name="Normal 4 9 8 2 8" xfId="33635" xr:uid="{00000000-0005-0000-0000-0000CF910000}"/>
    <cellStyle name="Normal 4 9 8 3" xfId="3779" xr:uid="{00000000-0005-0000-0000-0000D0910000}"/>
    <cellStyle name="Normal 4 9 8 3 2" xfId="3780" xr:uid="{00000000-0005-0000-0000-0000D1910000}"/>
    <cellStyle name="Normal 4 9 8 3 2 2" xfId="7984" xr:uid="{00000000-0005-0000-0000-0000D2910000}"/>
    <cellStyle name="Normal 4 9 8 3 2 2 2" xfId="27938" xr:uid="{00000000-0005-0000-0000-0000D3910000}"/>
    <cellStyle name="Normal 4 9 8 3 2 2 2 2" xfId="47888" xr:uid="{00000000-0005-0000-0000-0000D4910000}"/>
    <cellStyle name="Normal 4 9 8 3 2 2 3" xfId="19388" xr:uid="{00000000-0005-0000-0000-0000D5910000}"/>
    <cellStyle name="Normal 4 9 8 3 2 2 4" xfId="39338" xr:uid="{00000000-0005-0000-0000-0000D6910000}"/>
    <cellStyle name="Normal 4 9 8 3 2 3" xfId="10836" xr:uid="{00000000-0005-0000-0000-0000D7910000}"/>
    <cellStyle name="Normal 4 9 8 3 2 3 2" xfId="30788" xr:uid="{00000000-0005-0000-0000-0000D8910000}"/>
    <cellStyle name="Normal 4 9 8 3 2 3 2 2" xfId="50738" xr:uid="{00000000-0005-0000-0000-0000D9910000}"/>
    <cellStyle name="Normal 4 9 8 3 2 3 3" xfId="22238" xr:uid="{00000000-0005-0000-0000-0000DA910000}"/>
    <cellStyle name="Normal 4 9 8 3 2 3 4" xfId="42188" xr:uid="{00000000-0005-0000-0000-0000DB910000}"/>
    <cellStyle name="Normal 4 9 8 3 2 4" xfId="16536" xr:uid="{00000000-0005-0000-0000-0000DC910000}"/>
    <cellStyle name="Normal 4 9 8 3 2 4 2" xfId="36488" xr:uid="{00000000-0005-0000-0000-0000DD910000}"/>
    <cellStyle name="Normal 4 9 8 3 2 5" xfId="25088" xr:uid="{00000000-0005-0000-0000-0000DE910000}"/>
    <cellStyle name="Normal 4 9 8 3 2 5 2" xfId="45038" xr:uid="{00000000-0005-0000-0000-0000DF910000}"/>
    <cellStyle name="Normal 4 9 8 3 2 6" xfId="13686" xr:uid="{00000000-0005-0000-0000-0000E0910000}"/>
    <cellStyle name="Normal 4 9 8 3 2 7" xfId="33638" xr:uid="{00000000-0005-0000-0000-0000E1910000}"/>
    <cellStyle name="Normal 4 9 8 3 3" xfId="7983" xr:uid="{00000000-0005-0000-0000-0000E2910000}"/>
    <cellStyle name="Normal 4 9 8 3 3 2" xfId="27937" xr:uid="{00000000-0005-0000-0000-0000E3910000}"/>
    <cellStyle name="Normal 4 9 8 3 3 2 2" xfId="47887" xr:uid="{00000000-0005-0000-0000-0000E4910000}"/>
    <cellStyle name="Normal 4 9 8 3 3 3" xfId="19387" xr:uid="{00000000-0005-0000-0000-0000E5910000}"/>
    <cellStyle name="Normal 4 9 8 3 3 4" xfId="39337" xr:uid="{00000000-0005-0000-0000-0000E6910000}"/>
    <cellStyle name="Normal 4 9 8 3 4" xfId="10835" xr:uid="{00000000-0005-0000-0000-0000E7910000}"/>
    <cellStyle name="Normal 4 9 8 3 4 2" xfId="30787" xr:uid="{00000000-0005-0000-0000-0000E8910000}"/>
    <cellStyle name="Normal 4 9 8 3 4 2 2" xfId="50737" xr:uid="{00000000-0005-0000-0000-0000E9910000}"/>
    <cellStyle name="Normal 4 9 8 3 4 3" xfId="22237" xr:uid="{00000000-0005-0000-0000-0000EA910000}"/>
    <cellStyle name="Normal 4 9 8 3 4 4" xfId="42187" xr:uid="{00000000-0005-0000-0000-0000EB910000}"/>
    <cellStyle name="Normal 4 9 8 3 5" xfId="16535" xr:uid="{00000000-0005-0000-0000-0000EC910000}"/>
    <cellStyle name="Normal 4 9 8 3 5 2" xfId="36487" xr:uid="{00000000-0005-0000-0000-0000ED910000}"/>
    <cellStyle name="Normal 4 9 8 3 6" xfId="25087" xr:uid="{00000000-0005-0000-0000-0000EE910000}"/>
    <cellStyle name="Normal 4 9 8 3 6 2" xfId="45037" xr:uid="{00000000-0005-0000-0000-0000EF910000}"/>
    <cellStyle name="Normal 4 9 8 3 7" xfId="13685" xr:uid="{00000000-0005-0000-0000-0000F0910000}"/>
    <cellStyle name="Normal 4 9 8 3 8" xfId="33637" xr:uid="{00000000-0005-0000-0000-0000F1910000}"/>
    <cellStyle name="Normal 4 9 8 4" xfId="7980" xr:uid="{00000000-0005-0000-0000-0000F2910000}"/>
    <cellStyle name="Normal 4 9 8 4 2" xfId="27934" xr:uid="{00000000-0005-0000-0000-0000F3910000}"/>
    <cellStyle name="Normal 4 9 8 4 2 2" xfId="47884" xr:uid="{00000000-0005-0000-0000-0000F4910000}"/>
    <cellStyle name="Normal 4 9 8 4 3" xfId="19384" xr:uid="{00000000-0005-0000-0000-0000F5910000}"/>
    <cellStyle name="Normal 4 9 8 4 4" xfId="39334" xr:uid="{00000000-0005-0000-0000-0000F6910000}"/>
    <cellStyle name="Normal 4 9 8 5" xfId="10832" xr:uid="{00000000-0005-0000-0000-0000F7910000}"/>
    <cellStyle name="Normal 4 9 8 5 2" xfId="30784" xr:uid="{00000000-0005-0000-0000-0000F8910000}"/>
    <cellStyle name="Normal 4 9 8 5 2 2" xfId="50734" xr:uid="{00000000-0005-0000-0000-0000F9910000}"/>
    <cellStyle name="Normal 4 9 8 5 3" xfId="22234" xr:uid="{00000000-0005-0000-0000-0000FA910000}"/>
    <cellStyle name="Normal 4 9 8 5 4" xfId="42184" xr:uid="{00000000-0005-0000-0000-0000FB910000}"/>
    <cellStyle name="Normal 4 9 8 6" xfId="16532" xr:uid="{00000000-0005-0000-0000-0000FC910000}"/>
    <cellStyle name="Normal 4 9 8 6 2" xfId="36484" xr:uid="{00000000-0005-0000-0000-0000FD910000}"/>
    <cellStyle name="Normal 4 9 8 7" xfId="25084" xr:uid="{00000000-0005-0000-0000-0000FE910000}"/>
    <cellStyle name="Normal 4 9 8 7 2" xfId="45034" xr:uid="{00000000-0005-0000-0000-0000FF910000}"/>
    <cellStyle name="Normal 4 9 8 8" xfId="13682" xr:uid="{00000000-0005-0000-0000-000000920000}"/>
    <cellStyle name="Normal 4 9 8 9" xfId="33634" xr:uid="{00000000-0005-0000-0000-000001920000}"/>
    <cellStyle name="Normal 4 9 9" xfId="3781" xr:uid="{00000000-0005-0000-0000-000002920000}"/>
    <cellStyle name="Normal 4 9 9 2" xfId="3782" xr:uid="{00000000-0005-0000-0000-000003920000}"/>
    <cellStyle name="Normal 4 9 9 2 2" xfId="7986" xr:uid="{00000000-0005-0000-0000-000004920000}"/>
    <cellStyle name="Normal 4 9 9 2 2 2" xfId="27940" xr:uid="{00000000-0005-0000-0000-000005920000}"/>
    <cellStyle name="Normal 4 9 9 2 2 2 2" xfId="47890" xr:uid="{00000000-0005-0000-0000-000006920000}"/>
    <cellStyle name="Normal 4 9 9 2 2 3" xfId="19390" xr:uid="{00000000-0005-0000-0000-000007920000}"/>
    <cellStyle name="Normal 4 9 9 2 2 4" xfId="39340" xr:uid="{00000000-0005-0000-0000-000008920000}"/>
    <cellStyle name="Normal 4 9 9 2 3" xfId="10838" xr:uid="{00000000-0005-0000-0000-000009920000}"/>
    <cellStyle name="Normal 4 9 9 2 3 2" xfId="30790" xr:uid="{00000000-0005-0000-0000-00000A920000}"/>
    <cellStyle name="Normal 4 9 9 2 3 2 2" xfId="50740" xr:uid="{00000000-0005-0000-0000-00000B920000}"/>
    <cellStyle name="Normal 4 9 9 2 3 3" xfId="22240" xr:uid="{00000000-0005-0000-0000-00000C920000}"/>
    <cellStyle name="Normal 4 9 9 2 3 4" xfId="42190" xr:uid="{00000000-0005-0000-0000-00000D920000}"/>
    <cellStyle name="Normal 4 9 9 2 4" xfId="16538" xr:uid="{00000000-0005-0000-0000-00000E920000}"/>
    <cellStyle name="Normal 4 9 9 2 4 2" xfId="36490" xr:uid="{00000000-0005-0000-0000-00000F920000}"/>
    <cellStyle name="Normal 4 9 9 2 5" xfId="25090" xr:uid="{00000000-0005-0000-0000-000010920000}"/>
    <cellStyle name="Normal 4 9 9 2 5 2" xfId="45040" xr:uid="{00000000-0005-0000-0000-000011920000}"/>
    <cellStyle name="Normal 4 9 9 2 6" xfId="13688" xr:uid="{00000000-0005-0000-0000-000012920000}"/>
    <cellStyle name="Normal 4 9 9 2 7" xfId="33640" xr:uid="{00000000-0005-0000-0000-000013920000}"/>
    <cellStyle name="Normal 4 9 9 3" xfId="7985" xr:uid="{00000000-0005-0000-0000-000014920000}"/>
    <cellStyle name="Normal 4 9 9 3 2" xfId="27939" xr:uid="{00000000-0005-0000-0000-000015920000}"/>
    <cellStyle name="Normal 4 9 9 3 2 2" xfId="47889" xr:uid="{00000000-0005-0000-0000-000016920000}"/>
    <cellStyle name="Normal 4 9 9 3 3" xfId="19389" xr:uid="{00000000-0005-0000-0000-000017920000}"/>
    <cellStyle name="Normal 4 9 9 3 4" xfId="39339" xr:uid="{00000000-0005-0000-0000-000018920000}"/>
    <cellStyle name="Normal 4 9 9 4" xfId="10837" xr:uid="{00000000-0005-0000-0000-000019920000}"/>
    <cellStyle name="Normal 4 9 9 4 2" xfId="30789" xr:uid="{00000000-0005-0000-0000-00001A920000}"/>
    <cellStyle name="Normal 4 9 9 4 2 2" xfId="50739" xr:uid="{00000000-0005-0000-0000-00001B920000}"/>
    <cellStyle name="Normal 4 9 9 4 3" xfId="22239" xr:uid="{00000000-0005-0000-0000-00001C920000}"/>
    <cellStyle name="Normal 4 9 9 4 4" xfId="42189" xr:uid="{00000000-0005-0000-0000-00001D920000}"/>
    <cellStyle name="Normal 4 9 9 5" xfId="16537" xr:uid="{00000000-0005-0000-0000-00001E920000}"/>
    <cellStyle name="Normal 4 9 9 5 2" xfId="36489" xr:uid="{00000000-0005-0000-0000-00001F920000}"/>
    <cellStyle name="Normal 4 9 9 6" xfId="25089" xr:uid="{00000000-0005-0000-0000-000020920000}"/>
    <cellStyle name="Normal 4 9 9 6 2" xfId="45039" xr:uid="{00000000-0005-0000-0000-000021920000}"/>
    <cellStyle name="Normal 4 9 9 7" xfId="13687" xr:uid="{00000000-0005-0000-0000-000022920000}"/>
    <cellStyle name="Normal 4 9 9 8" xfId="33639" xr:uid="{00000000-0005-0000-0000-000023920000}"/>
    <cellStyle name="Normal 4_Summary Page" xfId="3783" xr:uid="{00000000-0005-0000-0000-000024920000}"/>
    <cellStyle name="Normal 40" xfId="5869" xr:uid="{00000000-0005-0000-0000-000025920000}"/>
    <cellStyle name="Normal 41" xfId="5850" xr:uid="{00000000-0005-0000-0000-000026920000}"/>
    <cellStyle name="Normal 42" xfId="5870" xr:uid="{00000000-0005-0000-0000-000027920000}"/>
    <cellStyle name="Normal 43" xfId="5851" xr:uid="{00000000-0005-0000-0000-000028920000}"/>
    <cellStyle name="Normal 44" xfId="5852" xr:uid="{00000000-0005-0000-0000-000029920000}"/>
    <cellStyle name="Normal 45" xfId="5853" xr:uid="{00000000-0005-0000-0000-00002A920000}"/>
    <cellStyle name="Normal 46" xfId="5854" xr:uid="{00000000-0005-0000-0000-00002B920000}"/>
    <cellStyle name="Normal 47" xfId="5871" xr:uid="{00000000-0005-0000-0000-00002C920000}"/>
    <cellStyle name="Normal 48" xfId="5855" xr:uid="{00000000-0005-0000-0000-00002D920000}"/>
    <cellStyle name="Normal 49" xfId="5856" xr:uid="{00000000-0005-0000-0000-00002E920000}"/>
    <cellStyle name="Normal 5" xfId="3784" xr:uid="{00000000-0005-0000-0000-00002F920000}"/>
    <cellStyle name="Normal 5 10" xfId="3785" xr:uid="{00000000-0005-0000-0000-000030920000}"/>
    <cellStyle name="Normal 5 11" xfId="3786" xr:uid="{00000000-0005-0000-0000-000031920000}"/>
    <cellStyle name="Normal 5 12" xfId="3787" xr:uid="{00000000-0005-0000-0000-000032920000}"/>
    <cellStyle name="Normal 5 13" xfId="3788" xr:uid="{00000000-0005-0000-0000-000033920000}"/>
    <cellStyle name="Normal 5 2" xfId="3789" xr:uid="{00000000-0005-0000-0000-000034920000}"/>
    <cellStyle name="Normal 5 2 10" xfId="3790" xr:uid="{00000000-0005-0000-0000-000035920000}"/>
    <cellStyle name="Normal 5 2 11" xfId="3791" xr:uid="{00000000-0005-0000-0000-000036920000}"/>
    <cellStyle name="Normal 5 2 12" xfId="3792" xr:uid="{00000000-0005-0000-0000-000037920000}"/>
    <cellStyle name="Normal 5 2 13" xfId="3793" xr:uid="{00000000-0005-0000-0000-000038920000}"/>
    <cellStyle name="Normal 5 2 2" xfId="3794" xr:uid="{00000000-0005-0000-0000-000039920000}"/>
    <cellStyle name="Normal 5 2 3" xfId="3795" xr:uid="{00000000-0005-0000-0000-00003A920000}"/>
    <cellStyle name="Normal 5 2 4" xfId="3796" xr:uid="{00000000-0005-0000-0000-00003B920000}"/>
    <cellStyle name="Normal 5 2 5" xfId="3797" xr:uid="{00000000-0005-0000-0000-00003C920000}"/>
    <cellStyle name="Normal 5 2 6" xfId="3798" xr:uid="{00000000-0005-0000-0000-00003D920000}"/>
    <cellStyle name="Normal 5 2 7" xfId="3799" xr:uid="{00000000-0005-0000-0000-00003E920000}"/>
    <cellStyle name="Normal 5 2 8" xfId="3800" xr:uid="{00000000-0005-0000-0000-00003F920000}"/>
    <cellStyle name="Normal 5 2 9" xfId="3801" xr:uid="{00000000-0005-0000-0000-000040920000}"/>
    <cellStyle name="Normal 5 3" xfId="3802" xr:uid="{00000000-0005-0000-0000-000041920000}"/>
    <cellStyle name="Normal 5 4" xfId="3803" xr:uid="{00000000-0005-0000-0000-000042920000}"/>
    <cellStyle name="Normal 5 5" xfId="3804" xr:uid="{00000000-0005-0000-0000-000043920000}"/>
    <cellStyle name="Normal 5 6" xfId="3805" xr:uid="{00000000-0005-0000-0000-000044920000}"/>
    <cellStyle name="Normal 5 7" xfId="3806" xr:uid="{00000000-0005-0000-0000-000045920000}"/>
    <cellStyle name="Normal 5 8" xfId="3807" xr:uid="{00000000-0005-0000-0000-000046920000}"/>
    <cellStyle name="Normal 5 8 2" xfId="3808" xr:uid="{00000000-0005-0000-0000-000047920000}"/>
    <cellStyle name="Normal 5 8 3" xfId="3809" xr:uid="{00000000-0005-0000-0000-000048920000}"/>
    <cellStyle name="Normal 5 9" xfId="3810" xr:uid="{00000000-0005-0000-0000-000049920000}"/>
    <cellStyle name="Normal 50" xfId="5872" xr:uid="{00000000-0005-0000-0000-00004A920000}"/>
    <cellStyle name="Normal 51" xfId="5873" xr:uid="{00000000-0005-0000-0000-00004B920000}"/>
    <cellStyle name="Normal 52" xfId="5874" xr:uid="{00000000-0005-0000-0000-00004C920000}"/>
    <cellStyle name="Normal 53" xfId="5875" xr:uid="{00000000-0005-0000-0000-00004D920000}"/>
    <cellStyle name="Normal 54" xfId="5876" xr:uid="{00000000-0005-0000-0000-00004E920000}"/>
    <cellStyle name="Normal 55" xfId="5877" xr:uid="{00000000-0005-0000-0000-00004F920000}"/>
    <cellStyle name="Normal 56" xfId="5878" xr:uid="{00000000-0005-0000-0000-000050920000}"/>
    <cellStyle name="Normal 57" xfId="5879" xr:uid="{00000000-0005-0000-0000-000051920000}"/>
    <cellStyle name="Normal 58" xfId="5880" xr:uid="{00000000-0005-0000-0000-000052920000}"/>
    <cellStyle name="Normal 59" xfId="5881" xr:uid="{00000000-0005-0000-0000-000053920000}"/>
    <cellStyle name="Normal 6" xfId="3811" xr:uid="{00000000-0005-0000-0000-000054920000}"/>
    <cellStyle name="Normal 6 10" xfId="3812" xr:uid="{00000000-0005-0000-0000-000055920000}"/>
    <cellStyle name="Normal 6 10 2" xfId="3813" xr:uid="{00000000-0005-0000-0000-000056920000}"/>
    <cellStyle name="Normal 6 10 2 2" xfId="7988" xr:uid="{00000000-0005-0000-0000-000057920000}"/>
    <cellStyle name="Normal 6 10 2 2 2" xfId="27942" xr:uid="{00000000-0005-0000-0000-000058920000}"/>
    <cellStyle name="Normal 6 10 2 2 2 2" xfId="47892" xr:uid="{00000000-0005-0000-0000-000059920000}"/>
    <cellStyle name="Normal 6 10 2 2 3" xfId="19392" xr:uid="{00000000-0005-0000-0000-00005A920000}"/>
    <cellStyle name="Normal 6 10 2 2 4" xfId="39342" xr:uid="{00000000-0005-0000-0000-00005B920000}"/>
    <cellStyle name="Normal 6 10 2 3" xfId="10840" xr:uid="{00000000-0005-0000-0000-00005C920000}"/>
    <cellStyle name="Normal 6 10 2 3 2" xfId="30792" xr:uid="{00000000-0005-0000-0000-00005D920000}"/>
    <cellStyle name="Normal 6 10 2 3 2 2" xfId="50742" xr:uid="{00000000-0005-0000-0000-00005E920000}"/>
    <cellStyle name="Normal 6 10 2 3 3" xfId="22242" xr:uid="{00000000-0005-0000-0000-00005F920000}"/>
    <cellStyle name="Normal 6 10 2 3 4" xfId="42192" xr:uid="{00000000-0005-0000-0000-000060920000}"/>
    <cellStyle name="Normal 6 10 2 4" xfId="16540" xr:uid="{00000000-0005-0000-0000-000061920000}"/>
    <cellStyle name="Normal 6 10 2 4 2" xfId="36492" xr:uid="{00000000-0005-0000-0000-000062920000}"/>
    <cellStyle name="Normal 6 10 2 5" xfId="25092" xr:uid="{00000000-0005-0000-0000-000063920000}"/>
    <cellStyle name="Normal 6 10 2 5 2" xfId="45042" xr:uid="{00000000-0005-0000-0000-000064920000}"/>
    <cellStyle name="Normal 6 10 2 6" xfId="13690" xr:uid="{00000000-0005-0000-0000-000065920000}"/>
    <cellStyle name="Normal 6 10 2 7" xfId="33642" xr:uid="{00000000-0005-0000-0000-000066920000}"/>
    <cellStyle name="Normal 6 10 3" xfId="7987" xr:uid="{00000000-0005-0000-0000-000067920000}"/>
    <cellStyle name="Normal 6 10 3 2" xfId="27941" xr:uid="{00000000-0005-0000-0000-000068920000}"/>
    <cellStyle name="Normal 6 10 3 2 2" xfId="47891" xr:uid="{00000000-0005-0000-0000-000069920000}"/>
    <cellStyle name="Normal 6 10 3 3" xfId="19391" xr:uid="{00000000-0005-0000-0000-00006A920000}"/>
    <cellStyle name="Normal 6 10 3 4" xfId="39341" xr:uid="{00000000-0005-0000-0000-00006B920000}"/>
    <cellStyle name="Normal 6 10 4" xfId="10839" xr:uid="{00000000-0005-0000-0000-00006C920000}"/>
    <cellStyle name="Normal 6 10 4 2" xfId="30791" xr:uid="{00000000-0005-0000-0000-00006D920000}"/>
    <cellStyle name="Normal 6 10 4 2 2" xfId="50741" xr:uid="{00000000-0005-0000-0000-00006E920000}"/>
    <cellStyle name="Normal 6 10 4 3" xfId="22241" xr:uid="{00000000-0005-0000-0000-00006F920000}"/>
    <cellStyle name="Normal 6 10 4 4" xfId="42191" xr:uid="{00000000-0005-0000-0000-000070920000}"/>
    <cellStyle name="Normal 6 10 5" xfId="16539" xr:uid="{00000000-0005-0000-0000-000071920000}"/>
    <cellStyle name="Normal 6 10 5 2" xfId="36491" xr:uid="{00000000-0005-0000-0000-000072920000}"/>
    <cellStyle name="Normal 6 10 6" xfId="25091" xr:uid="{00000000-0005-0000-0000-000073920000}"/>
    <cellStyle name="Normal 6 10 6 2" xfId="45041" xr:uid="{00000000-0005-0000-0000-000074920000}"/>
    <cellStyle name="Normal 6 10 7" xfId="13689" xr:uid="{00000000-0005-0000-0000-000075920000}"/>
    <cellStyle name="Normal 6 10 8" xfId="33641" xr:uid="{00000000-0005-0000-0000-000076920000}"/>
    <cellStyle name="Normal 6 11" xfId="3814" xr:uid="{00000000-0005-0000-0000-000077920000}"/>
    <cellStyle name="Normal 6 11 2" xfId="3815" xr:uid="{00000000-0005-0000-0000-000078920000}"/>
    <cellStyle name="Normal 6 11 2 2" xfId="7990" xr:uid="{00000000-0005-0000-0000-000079920000}"/>
    <cellStyle name="Normal 6 11 2 2 2" xfId="27944" xr:uid="{00000000-0005-0000-0000-00007A920000}"/>
    <cellStyle name="Normal 6 11 2 2 2 2" xfId="47894" xr:uid="{00000000-0005-0000-0000-00007B920000}"/>
    <cellStyle name="Normal 6 11 2 2 3" xfId="19394" xr:uid="{00000000-0005-0000-0000-00007C920000}"/>
    <cellStyle name="Normal 6 11 2 2 4" xfId="39344" xr:uid="{00000000-0005-0000-0000-00007D920000}"/>
    <cellStyle name="Normal 6 11 2 3" xfId="10842" xr:uid="{00000000-0005-0000-0000-00007E920000}"/>
    <cellStyle name="Normal 6 11 2 3 2" xfId="30794" xr:uid="{00000000-0005-0000-0000-00007F920000}"/>
    <cellStyle name="Normal 6 11 2 3 2 2" xfId="50744" xr:uid="{00000000-0005-0000-0000-000080920000}"/>
    <cellStyle name="Normal 6 11 2 3 3" xfId="22244" xr:uid="{00000000-0005-0000-0000-000081920000}"/>
    <cellStyle name="Normal 6 11 2 3 4" xfId="42194" xr:uid="{00000000-0005-0000-0000-000082920000}"/>
    <cellStyle name="Normal 6 11 2 4" xfId="16542" xr:uid="{00000000-0005-0000-0000-000083920000}"/>
    <cellStyle name="Normal 6 11 2 4 2" xfId="36494" xr:uid="{00000000-0005-0000-0000-000084920000}"/>
    <cellStyle name="Normal 6 11 2 5" xfId="25094" xr:uid="{00000000-0005-0000-0000-000085920000}"/>
    <cellStyle name="Normal 6 11 2 5 2" xfId="45044" xr:uid="{00000000-0005-0000-0000-000086920000}"/>
    <cellStyle name="Normal 6 11 2 6" xfId="13692" xr:uid="{00000000-0005-0000-0000-000087920000}"/>
    <cellStyle name="Normal 6 11 2 7" xfId="33644" xr:uid="{00000000-0005-0000-0000-000088920000}"/>
    <cellStyle name="Normal 6 11 3" xfId="7989" xr:uid="{00000000-0005-0000-0000-000089920000}"/>
    <cellStyle name="Normal 6 11 3 2" xfId="27943" xr:uid="{00000000-0005-0000-0000-00008A920000}"/>
    <cellStyle name="Normal 6 11 3 2 2" xfId="47893" xr:uid="{00000000-0005-0000-0000-00008B920000}"/>
    <cellStyle name="Normal 6 11 3 3" xfId="19393" xr:uid="{00000000-0005-0000-0000-00008C920000}"/>
    <cellStyle name="Normal 6 11 3 4" xfId="39343" xr:uid="{00000000-0005-0000-0000-00008D920000}"/>
    <cellStyle name="Normal 6 11 4" xfId="10841" xr:uid="{00000000-0005-0000-0000-00008E920000}"/>
    <cellStyle name="Normal 6 11 4 2" xfId="30793" xr:uid="{00000000-0005-0000-0000-00008F920000}"/>
    <cellStyle name="Normal 6 11 4 2 2" xfId="50743" xr:uid="{00000000-0005-0000-0000-000090920000}"/>
    <cellStyle name="Normal 6 11 4 3" xfId="22243" xr:uid="{00000000-0005-0000-0000-000091920000}"/>
    <cellStyle name="Normal 6 11 4 4" xfId="42193" xr:uid="{00000000-0005-0000-0000-000092920000}"/>
    <cellStyle name="Normal 6 11 5" xfId="16541" xr:uid="{00000000-0005-0000-0000-000093920000}"/>
    <cellStyle name="Normal 6 11 5 2" xfId="36493" xr:uid="{00000000-0005-0000-0000-000094920000}"/>
    <cellStyle name="Normal 6 11 6" xfId="25093" xr:uid="{00000000-0005-0000-0000-000095920000}"/>
    <cellStyle name="Normal 6 11 6 2" xfId="45043" xr:uid="{00000000-0005-0000-0000-000096920000}"/>
    <cellStyle name="Normal 6 11 7" xfId="13691" xr:uid="{00000000-0005-0000-0000-000097920000}"/>
    <cellStyle name="Normal 6 11 8" xfId="33643" xr:uid="{00000000-0005-0000-0000-000098920000}"/>
    <cellStyle name="Normal 6 12" xfId="3816" xr:uid="{00000000-0005-0000-0000-000099920000}"/>
    <cellStyle name="Normal 6 13" xfId="3817" xr:uid="{00000000-0005-0000-0000-00009A920000}"/>
    <cellStyle name="Normal 6 13 2" xfId="7991" xr:uid="{00000000-0005-0000-0000-00009B920000}"/>
    <cellStyle name="Normal 6 13 2 2" xfId="27945" xr:uid="{00000000-0005-0000-0000-00009C920000}"/>
    <cellStyle name="Normal 6 13 2 2 2" xfId="47895" xr:uid="{00000000-0005-0000-0000-00009D920000}"/>
    <cellStyle name="Normal 6 13 2 3" xfId="19395" xr:uid="{00000000-0005-0000-0000-00009E920000}"/>
    <cellStyle name="Normal 6 13 2 4" xfId="39345" xr:uid="{00000000-0005-0000-0000-00009F920000}"/>
    <cellStyle name="Normal 6 13 3" xfId="10843" xr:uid="{00000000-0005-0000-0000-0000A0920000}"/>
    <cellStyle name="Normal 6 13 3 2" xfId="30795" xr:uid="{00000000-0005-0000-0000-0000A1920000}"/>
    <cellStyle name="Normal 6 13 3 2 2" xfId="50745" xr:uid="{00000000-0005-0000-0000-0000A2920000}"/>
    <cellStyle name="Normal 6 13 3 3" xfId="22245" xr:uid="{00000000-0005-0000-0000-0000A3920000}"/>
    <cellStyle name="Normal 6 13 3 4" xfId="42195" xr:uid="{00000000-0005-0000-0000-0000A4920000}"/>
    <cellStyle name="Normal 6 13 4" xfId="16543" xr:uid="{00000000-0005-0000-0000-0000A5920000}"/>
    <cellStyle name="Normal 6 13 4 2" xfId="36495" xr:uid="{00000000-0005-0000-0000-0000A6920000}"/>
    <cellStyle name="Normal 6 13 5" xfId="25095" xr:uid="{00000000-0005-0000-0000-0000A7920000}"/>
    <cellStyle name="Normal 6 13 5 2" xfId="45045" xr:uid="{00000000-0005-0000-0000-0000A8920000}"/>
    <cellStyle name="Normal 6 13 6" xfId="13693" xr:uid="{00000000-0005-0000-0000-0000A9920000}"/>
    <cellStyle name="Normal 6 13 7" xfId="33645" xr:uid="{00000000-0005-0000-0000-0000AA920000}"/>
    <cellStyle name="Normal 6 2" xfId="3818" xr:uid="{00000000-0005-0000-0000-0000AB920000}"/>
    <cellStyle name="Normal 6 2 10" xfId="13694" xr:uid="{00000000-0005-0000-0000-0000AC920000}"/>
    <cellStyle name="Normal 6 2 11" xfId="33646" xr:uid="{00000000-0005-0000-0000-0000AD920000}"/>
    <cellStyle name="Normal 6 2 2" xfId="3819" xr:uid="{00000000-0005-0000-0000-0000AE920000}"/>
    <cellStyle name="Normal 6 2 2 10" xfId="33647" xr:uid="{00000000-0005-0000-0000-0000AF920000}"/>
    <cellStyle name="Normal 6 2 2 2" xfId="3820" xr:uid="{00000000-0005-0000-0000-0000B0920000}"/>
    <cellStyle name="Normal 6 2 2 2 2" xfId="3821" xr:uid="{00000000-0005-0000-0000-0000B1920000}"/>
    <cellStyle name="Normal 6 2 2 2 2 2" xfId="7995" xr:uid="{00000000-0005-0000-0000-0000B2920000}"/>
    <cellStyle name="Normal 6 2 2 2 2 2 2" xfId="27949" xr:uid="{00000000-0005-0000-0000-0000B3920000}"/>
    <cellStyle name="Normal 6 2 2 2 2 2 2 2" xfId="47899" xr:uid="{00000000-0005-0000-0000-0000B4920000}"/>
    <cellStyle name="Normal 6 2 2 2 2 2 3" xfId="19399" xr:uid="{00000000-0005-0000-0000-0000B5920000}"/>
    <cellStyle name="Normal 6 2 2 2 2 2 4" xfId="39349" xr:uid="{00000000-0005-0000-0000-0000B6920000}"/>
    <cellStyle name="Normal 6 2 2 2 2 3" xfId="10847" xr:uid="{00000000-0005-0000-0000-0000B7920000}"/>
    <cellStyle name="Normal 6 2 2 2 2 3 2" xfId="30799" xr:uid="{00000000-0005-0000-0000-0000B8920000}"/>
    <cellStyle name="Normal 6 2 2 2 2 3 2 2" xfId="50749" xr:uid="{00000000-0005-0000-0000-0000B9920000}"/>
    <cellStyle name="Normal 6 2 2 2 2 3 3" xfId="22249" xr:uid="{00000000-0005-0000-0000-0000BA920000}"/>
    <cellStyle name="Normal 6 2 2 2 2 3 4" xfId="42199" xr:uid="{00000000-0005-0000-0000-0000BB920000}"/>
    <cellStyle name="Normal 6 2 2 2 2 4" xfId="16547" xr:uid="{00000000-0005-0000-0000-0000BC920000}"/>
    <cellStyle name="Normal 6 2 2 2 2 4 2" xfId="36499" xr:uid="{00000000-0005-0000-0000-0000BD920000}"/>
    <cellStyle name="Normal 6 2 2 2 2 5" xfId="25099" xr:uid="{00000000-0005-0000-0000-0000BE920000}"/>
    <cellStyle name="Normal 6 2 2 2 2 5 2" xfId="45049" xr:uid="{00000000-0005-0000-0000-0000BF920000}"/>
    <cellStyle name="Normal 6 2 2 2 2 6" xfId="13697" xr:uid="{00000000-0005-0000-0000-0000C0920000}"/>
    <cellStyle name="Normal 6 2 2 2 2 7" xfId="33649" xr:uid="{00000000-0005-0000-0000-0000C1920000}"/>
    <cellStyle name="Normal 6 2 2 2 3" xfId="7994" xr:uid="{00000000-0005-0000-0000-0000C2920000}"/>
    <cellStyle name="Normal 6 2 2 2 3 2" xfId="27948" xr:uid="{00000000-0005-0000-0000-0000C3920000}"/>
    <cellStyle name="Normal 6 2 2 2 3 2 2" xfId="47898" xr:uid="{00000000-0005-0000-0000-0000C4920000}"/>
    <cellStyle name="Normal 6 2 2 2 3 3" xfId="19398" xr:uid="{00000000-0005-0000-0000-0000C5920000}"/>
    <cellStyle name="Normal 6 2 2 2 3 4" xfId="39348" xr:uid="{00000000-0005-0000-0000-0000C6920000}"/>
    <cellStyle name="Normal 6 2 2 2 4" xfId="10846" xr:uid="{00000000-0005-0000-0000-0000C7920000}"/>
    <cellStyle name="Normal 6 2 2 2 4 2" xfId="30798" xr:uid="{00000000-0005-0000-0000-0000C8920000}"/>
    <cellStyle name="Normal 6 2 2 2 4 2 2" xfId="50748" xr:uid="{00000000-0005-0000-0000-0000C9920000}"/>
    <cellStyle name="Normal 6 2 2 2 4 3" xfId="22248" xr:uid="{00000000-0005-0000-0000-0000CA920000}"/>
    <cellStyle name="Normal 6 2 2 2 4 4" xfId="42198" xr:uid="{00000000-0005-0000-0000-0000CB920000}"/>
    <cellStyle name="Normal 6 2 2 2 5" xfId="16546" xr:uid="{00000000-0005-0000-0000-0000CC920000}"/>
    <cellStyle name="Normal 6 2 2 2 5 2" xfId="36498" xr:uid="{00000000-0005-0000-0000-0000CD920000}"/>
    <cellStyle name="Normal 6 2 2 2 6" xfId="25098" xr:uid="{00000000-0005-0000-0000-0000CE920000}"/>
    <cellStyle name="Normal 6 2 2 2 6 2" xfId="45048" xr:uid="{00000000-0005-0000-0000-0000CF920000}"/>
    <cellStyle name="Normal 6 2 2 2 7" xfId="13696" xr:uid="{00000000-0005-0000-0000-0000D0920000}"/>
    <cellStyle name="Normal 6 2 2 2 8" xfId="33648" xr:uid="{00000000-0005-0000-0000-0000D1920000}"/>
    <cellStyle name="Normal 6 2 2 3" xfId="3822" xr:uid="{00000000-0005-0000-0000-0000D2920000}"/>
    <cellStyle name="Normal 6 2 2 3 2" xfId="3823" xr:uid="{00000000-0005-0000-0000-0000D3920000}"/>
    <cellStyle name="Normal 6 2 2 3 2 2" xfId="7997" xr:uid="{00000000-0005-0000-0000-0000D4920000}"/>
    <cellStyle name="Normal 6 2 2 3 2 2 2" xfId="27951" xr:uid="{00000000-0005-0000-0000-0000D5920000}"/>
    <cellStyle name="Normal 6 2 2 3 2 2 2 2" xfId="47901" xr:uid="{00000000-0005-0000-0000-0000D6920000}"/>
    <cellStyle name="Normal 6 2 2 3 2 2 3" xfId="19401" xr:uid="{00000000-0005-0000-0000-0000D7920000}"/>
    <cellStyle name="Normal 6 2 2 3 2 2 4" xfId="39351" xr:uid="{00000000-0005-0000-0000-0000D8920000}"/>
    <cellStyle name="Normal 6 2 2 3 2 3" xfId="10849" xr:uid="{00000000-0005-0000-0000-0000D9920000}"/>
    <cellStyle name="Normal 6 2 2 3 2 3 2" xfId="30801" xr:uid="{00000000-0005-0000-0000-0000DA920000}"/>
    <cellStyle name="Normal 6 2 2 3 2 3 2 2" xfId="50751" xr:uid="{00000000-0005-0000-0000-0000DB920000}"/>
    <cellStyle name="Normal 6 2 2 3 2 3 3" xfId="22251" xr:uid="{00000000-0005-0000-0000-0000DC920000}"/>
    <cellStyle name="Normal 6 2 2 3 2 3 4" xfId="42201" xr:uid="{00000000-0005-0000-0000-0000DD920000}"/>
    <cellStyle name="Normal 6 2 2 3 2 4" xfId="16549" xr:uid="{00000000-0005-0000-0000-0000DE920000}"/>
    <cellStyle name="Normal 6 2 2 3 2 4 2" xfId="36501" xr:uid="{00000000-0005-0000-0000-0000DF920000}"/>
    <cellStyle name="Normal 6 2 2 3 2 5" xfId="25101" xr:uid="{00000000-0005-0000-0000-0000E0920000}"/>
    <cellStyle name="Normal 6 2 2 3 2 5 2" xfId="45051" xr:uid="{00000000-0005-0000-0000-0000E1920000}"/>
    <cellStyle name="Normal 6 2 2 3 2 6" xfId="13699" xr:uid="{00000000-0005-0000-0000-0000E2920000}"/>
    <cellStyle name="Normal 6 2 2 3 2 7" xfId="33651" xr:uid="{00000000-0005-0000-0000-0000E3920000}"/>
    <cellStyle name="Normal 6 2 2 3 3" xfId="7996" xr:uid="{00000000-0005-0000-0000-0000E4920000}"/>
    <cellStyle name="Normal 6 2 2 3 3 2" xfId="27950" xr:uid="{00000000-0005-0000-0000-0000E5920000}"/>
    <cellStyle name="Normal 6 2 2 3 3 2 2" xfId="47900" xr:uid="{00000000-0005-0000-0000-0000E6920000}"/>
    <cellStyle name="Normal 6 2 2 3 3 3" xfId="19400" xr:uid="{00000000-0005-0000-0000-0000E7920000}"/>
    <cellStyle name="Normal 6 2 2 3 3 4" xfId="39350" xr:uid="{00000000-0005-0000-0000-0000E8920000}"/>
    <cellStyle name="Normal 6 2 2 3 4" xfId="10848" xr:uid="{00000000-0005-0000-0000-0000E9920000}"/>
    <cellStyle name="Normal 6 2 2 3 4 2" xfId="30800" xr:uid="{00000000-0005-0000-0000-0000EA920000}"/>
    <cellStyle name="Normal 6 2 2 3 4 2 2" xfId="50750" xr:uid="{00000000-0005-0000-0000-0000EB920000}"/>
    <cellStyle name="Normal 6 2 2 3 4 3" xfId="22250" xr:uid="{00000000-0005-0000-0000-0000EC920000}"/>
    <cellStyle name="Normal 6 2 2 3 4 4" xfId="42200" xr:uid="{00000000-0005-0000-0000-0000ED920000}"/>
    <cellStyle name="Normal 6 2 2 3 5" xfId="16548" xr:uid="{00000000-0005-0000-0000-0000EE920000}"/>
    <cellStyle name="Normal 6 2 2 3 5 2" xfId="36500" xr:uid="{00000000-0005-0000-0000-0000EF920000}"/>
    <cellStyle name="Normal 6 2 2 3 6" xfId="25100" xr:uid="{00000000-0005-0000-0000-0000F0920000}"/>
    <cellStyle name="Normal 6 2 2 3 6 2" xfId="45050" xr:uid="{00000000-0005-0000-0000-0000F1920000}"/>
    <cellStyle name="Normal 6 2 2 3 7" xfId="13698" xr:uid="{00000000-0005-0000-0000-0000F2920000}"/>
    <cellStyle name="Normal 6 2 2 3 8" xfId="33650" xr:uid="{00000000-0005-0000-0000-0000F3920000}"/>
    <cellStyle name="Normal 6 2 2 4" xfId="3824" xr:uid="{00000000-0005-0000-0000-0000F4920000}"/>
    <cellStyle name="Normal 6 2 2 4 2" xfId="7998" xr:uid="{00000000-0005-0000-0000-0000F5920000}"/>
    <cellStyle name="Normal 6 2 2 4 2 2" xfId="27952" xr:uid="{00000000-0005-0000-0000-0000F6920000}"/>
    <cellStyle name="Normal 6 2 2 4 2 2 2" xfId="47902" xr:uid="{00000000-0005-0000-0000-0000F7920000}"/>
    <cellStyle name="Normal 6 2 2 4 2 3" xfId="19402" xr:uid="{00000000-0005-0000-0000-0000F8920000}"/>
    <cellStyle name="Normal 6 2 2 4 2 4" xfId="39352" xr:uid="{00000000-0005-0000-0000-0000F9920000}"/>
    <cellStyle name="Normal 6 2 2 4 3" xfId="10850" xr:uid="{00000000-0005-0000-0000-0000FA920000}"/>
    <cellStyle name="Normal 6 2 2 4 3 2" xfId="30802" xr:uid="{00000000-0005-0000-0000-0000FB920000}"/>
    <cellStyle name="Normal 6 2 2 4 3 2 2" xfId="50752" xr:uid="{00000000-0005-0000-0000-0000FC920000}"/>
    <cellStyle name="Normal 6 2 2 4 3 3" xfId="22252" xr:uid="{00000000-0005-0000-0000-0000FD920000}"/>
    <cellStyle name="Normal 6 2 2 4 3 4" xfId="42202" xr:uid="{00000000-0005-0000-0000-0000FE920000}"/>
    <cellStyle name="Normal 6 2 2 4 4" xfId="16550" xr:uid="{00000000-0005-0000-0000-0000FF920000}"/>
    <cellStyle name="Normal 6 2 2 4 4 2" xfId="36502" xr:uid="{00000000-0005-0000-0000-000000930000}"/>
    <cellStyle name="Normal 6 2 2 4 5" xfId="25102" xr:uid="{00000000-0005-0000-0000-000001930000}"/>
    <cellStyle name="Normal 6 2 2 4 5 2" xfId="45052" xr:uid="{00000000-0005-0000-0000-000002930000}"/>
    <cellStyle name="Normal 6 2 2 4 6" xfId="13700" xr:uid="{00000000-0005-0000-0000-000003930000}"/>
    <cellStyle name="Normal 6 2 2 4 7" xfId="33652" xr:uid="{00000000-0005-0000-0000-000004930000}"/>
    <cellStyle name="Normal 6 2 2 5" xfId="7993" xr:uid="{00000000-0005-0000-0000-000005930000}"/>
    <cellStyle name="Normal 6 2 2 5 2" xfId="27947" xr:uid="{00000000-0005-0000-0000-000006930000}"/>
    <cellStyle name="Normal 6 2 2 5 2 2" xfId="47897" xr:uid="{00000000-0005-0000-0000-000007930000}"/>
    <cellStyle name="Normal 6 2 2 5 3" xfId="19397" xr:uid="{00000000-0005-0000-0000-000008930000}"/>
    <cellStyle name="Normal 6 2 2 5 4" xfId="39347" xr:uid="{00000000-0005-0000-0000-000009930000}"/>
    <cellStyle name="Normal 6 2 2 6" xfId="10845" xr:uid="{00000000-0005-0000-0000-00000A930000}"/>
    <cellStyle name="Normal 6 2 2 6 2" xfId="30797" xr:uid="{00000000-0005-0000-0000-00000B930000}"/>
    <cellStyle name="Normal 6 2 2 6 2 2" xfId="50747" xr:uid="{00000000-0005-0000-0000-00000C930000}"/>
    <cellStyle name="Normal 6 2 2 6 3" xfId="22247" xr:uid="{00000000-0005-0000-0000-00000D930000}"/>
    <cellStyle name="Normal 6 2 2 6 4" xfId="42197" xr:uid="{00000000-0005-0000-0000-00000E930000}"/>
    <cellStyle name="Normal 6 2 2 7" xfId="16545" xr:uid="{00000000-0005-0000-0000-00000F930000}"/>
    <cellStyle name="Normal 6 2 2 7 2" xfId="36497" xr:uid="{00000000-0005-0000-0000-000010930000}"/>
    <cellStyle name="Normal 6 2 2 8" xfId="25097" xr:uid="{00000000-0005-0000-0000-000011930000}"/>
    <cellStyle name="Normal 6 2 2 8 2" xfId="45047" xr:uid="{00000000-0005-0000-0000-000012930000}"/>
    <cellStyle name="Normal 6 2 2 9" xfId="13695" xr:uid="{00000000-0005-0000-0000-000013930000}"/>
    <cellStyle name="Normal 6 2 3" xfId="3825" xr:uid="{00000000-0005-0000-0000-000014930000}"/>
    <cellStyle name="Normal 6 2 3 2" xfId="3826" xr:uid="{00000000-0005-0000-0000-000015930000}"/>
    <cellStyle name="Normal 6 2 3 2 2" xfId="8000" xr:uid="{00000000-0005-0000-0000-000016930000}"/>
    <cellStyle name="Normal 6 2 3 2 2 2" xfId="27954" xr:uid="{00000000-0005-0000-0000-000017930000}"/>
    <cellStyle name="Normal 6 2 3 2 2 2 2" xfId="47904" xr:uid="{00000000-0005-0000-0000-000018930000}"/>
    <cellStyle name="Normal 6 2 3 2 2 3" xfId="19404" xr:uid="{00000000-0005-0000-0000-000019930000}"/>
    <cellStyle name="Normal 6 2 3 2 2 4" xfId="39354" xr:uid="{00000000-0005-0000-0000-00001A930000}"/>
    <cellStyle name="Normal 6 2 3 2 3" xfId="10852" xr:uid="{00000000-0005-0000-0000-00001B930000}"/>
    <cellStyle name="Normal 6 2 3 2 3 2" xfId="30804" xr:uid="{00000000-0005-0000-0000-00001C930000}"/>
    <cellStyle name="Normal 6 2 3 2 3 2 2" xfId="50754" xr:uid="{00000000-0005-0000-0000-00001D930000}"/>
    <cellStyle name="Normal 6 2 3 2 3 3" xfId="22254" xr:uid="{00000000-0005-0000-0000-00001E930000}"/>
    <cellStyle name="Normal 6 2 3 2 3 4" xfId="42204" xr:uid="{00000000-0005-0000-0000-00001F930000}"/>
    <cellStyle name="Normal 6 2 3 2 4" xfId="16552" xr:uid="{00000000-0005-0000-0000-000020930000}"/>
    <cellStyle name="Normal 6 2 3 2 4 2" xfId="36504" xr:uid="{00000000-0005-0000-0000-000021930000}"/>
    <cellStyle name="Normal 6 2 3 2 5" xfId="25104" xr:uid="{00000000-0005-0000-0000-000022930000}"/>
    <cellStyle name="Normal 6 2 3 2 5 2" xfId="45054" xr:uid="{00000000-0005-0000-0000-000023930000}"/>
    <cellStyle name="Normal 6 2 3 2 6" xfId="13702" xr:uid="{00000000-0005-0000-0000-000024930000}"/>
    <cellStyle name="Normal 6 2 3 2 7" xfId="33654" xr:uid="{00000000-0005-0000-0000-000025930000}"/>
    <cellStyle name="Normal 6 2 3 3" xfId="7999" xr:uid="{00000000-0005-0000-0000-000026930000}"/>
    <cellStyle name="Normal 6 2 3 3 2" xfId="27953" xr:uid="{00000000-0005-0000-0000-000027930000}"/>
    <cellStyle name="Normal 6 2 3 3 2 2" xfId="47903" xr:uid="{00000000-0005-0000-0000-000028930000}"/>
    <cellStyle name="Normal 6 2 3 3 3" xfId="19403" xr:uid="{00000000-0005-0000-0000-000029930000}"/>
    <cellStyle name="Normal 6 2 3 3 4" xfId="39353" xr:uid="{00000000-0005-0000-0000-00002A930000}"/>
    <cellStyle name="Normal 6 2 3 4" xfId="10851" xr:uid="{00000000-0005-0000-0000-00002B930000}"/>
    <cellStyle name="Normal 6 2 3 4 2" xfId="30803" xr:uid="{00000000-0005-0000-0000-00002C930000}"/>
    <cellStyle name="Normal 6 2 3 4 2 2" xfId="50753" xr:uid="{00000000-0005-0000-0000-00002D930000}"/>
    <cellStyle name="Normal 6 2 3 4 3" xfId="22253" xr:uid="{00000000-0005-0000-0000-00002E930000}"/>
    <cellStyle name="Normal 6 2 3 4 4" xfId="42203" xr:uid="{00000000-0005-0000-0000-00002F930000}"/>
    <cellStyle name="Normal 6 2 3 5" xfId="16551" xr:uid="{00000000-0005-0000-0000-000030930000}"/>
    <cellStyle name="Normal 6 2 3 5 2" xfId="36503" xr:uid="{00000000-0005-0000-0000-000031930000}"/>
    <cellStyle name="Normal 6 2 3 6" xfId="25103" xr:uid="{00000000-0005-0000-0000-000032930000}"/>
    <cellStyle name="Normal 6 2 3 6 2" xfId="45053" xr:uid="{00000000-0005-0000-0000-000033930000}"/>
    <cellStyle name="Normal 6 2 3 7" xfId="13701" xr:uid="{00000000-0005-0000-0000-000034930000}"/>
    <cellStyle name="Normal 6 2 3 8" xfId="33653" xr:uid="{00000000-0005-0000-0000-000035930000}"/>
    <cellStyle name="Normal 6 2 4" xfId="3827" xr:uid="{00000000-0005-0000-0000-000036930000}"/>
    <cellStyle name="Normal 6 2 4 2" xfId="3828" xr:uid="{00000000-0005-0000-0000-000037930000}"/>
    <cellStyle name="Normal 6 2 4 2 2" xfId="8002" xr:uid="{00000000-0005-0000-0000-000038930000}"/>
    <cellStyle name="Normal 6 2 4 2 2 2" xfId="27956" xr:uid="{00000000-0005-0000-0000-000039930000}"/>
    <cellStyle name="Normal 6 2 4 2 2 2 2" xfId="47906" xr:uid="{00000000-0005-0000-0000-00003A930000}"/>
    <cellStyle name="Normal 6 2 4 2 2 3" xfId="19406" xr:uid="{00000000-0005-0000-0000-00003B930000}"/>
    <cellStyle name="Normal 6 2 4 2 2 4" xfId="39356" xr:uid="{00000000-0005-0000-0000-00003C930000}"/>
    <cellStyle name="Normal 6 2 4 2 3" xfId="10854" xr:uid="{00000000-0005-0000-0000-00003D930000}"/>
    <cellStyle name="Normal 6 2 4 2 3 2" xfId="30806" xr:uid="{00000000-0005-0000-0000-00003E930000}"/>
    <cellStyle name="Normal 6 2 4 2 3 2 2" xfId="50756" xr:uid="{00000000-0005-0000-0000-00003F930000}"/>
    <cellStyle name="Normal 6 2 4 2 3 3" xfId="22256" xr:uid="{00000000-0005-0000-0000-000040930000}"/>
    <cellStyle name="Normal 6 2 4 2 3 4" xfId="42206" xr:uid="{00000000-0005-0000-0000-000041930000}"/>
    <cellStyle name="Normal 6 2 4 2 4" xfId="16554" xr:uid="{00000000-0005-0000-0000-000042930000}"/>
    <cellStyle name="Normal 6 2 4 2 4 2" xfId="36506" xr:uid="{00000000-0005-0000-0000-000043930000}"/>
    <cellStyle name="Normal 6 2 4 2 5" xfId="25106" xr:uid="{00000000-0005-0000-0000-000044930000}"/>
    <cellStyle name="Normal 6 2 4 2 5 2" xfId="45056" xr:uid="{00000000-0005-0000-0000-000045930000}"/>
    <cellStyle name="Normal 6 2 4 2 6" xfId="13704" xr:uid="{00000000-0005-0000-0000-000046930000}"/>
    <cellStyle name="Normal 6 2 4 2 7" xfId="33656" xr:uid="{00000000-0005-0000-0000-000047930000}"/>
    <cellStyle name="Normal 6 2 4 3" xfId="8001" xr:uid="{00000000-0005-0000-0000-000048930000}"/>
    <cellStyle name="Normal 6 2 4 3 2" xfId="27955" xr:uid="{00000000-0005-0000-0000-000049930000}"/>
    <cellStyle name="Normal 6 2 4 3 2 2" xfId="47905" xr:uid="{00000000-0005-0000-0000-00004A930000}"/>
    <cellStyle name="Normal 6 2 4 3 3" xfId="19405" xr:uid="{00000000-0005-0000-0000-00004B930000}"/>
    <cellStyle name="Normal 6 2 4 3 4" xfId="39355" xr:uid="{00000000-0005-0000-0000-00004C930000}"/>
    <cellStyle name="Normal 6 2 4 4" xfId="10853" xr:uid="{00000000-0005-0000-0000-00004D930000}"/>
    <cellStyle name="Normal 6 2 4 4 2" xfId="30805" xr:uid="{00000000-0005-0000-0000-00004E930000}"/>
    <cellStyle name="Normal 6 2 4 4 2 2" xfId="50755" xr:uid="{00000000-0005-0000-0000-00004F930000}"/>
    <cellStyle name="Normal 6 2 4 4 3" xfId="22255" xr:uid="{00000000-0005-0000-0000-000050930000}"/>
    <cellStyle name="Normal 6 2 4 4 4" xfId="42205" xr:uid="{00000000-0005-0000-0000-000051930000}"/>
    <cellStyle name="Normal 6 2 4 5" xfId="16553" xr:uid="{00000000-0005-0000-0000-000052930000}"/>
    <cellStyle name="Normal 6 2 4 5 2" xfId="36505" xr:uid="{00000000-0005-0000-0000-000053930000}"/>
    <cellStyle name="Normal 6 2 4 6" xfId="25105" xr:uid="{00000000-0005-0000-0000-000054930000}"/>
    <cellStyle name="Normal 6 2 4 6 2" xfId="45055" xr:uid="{00000000-0005-0000-0000-000055930000}"/>
    <cellStyle name="Normal 6 2 4 7" xfId="13703" xr:uid="{00000000-0005-0000-0000-000056930000}"/>
    <cellStyle name="Normal 6 2 4 8" xfId="33655" xr:uid="{00000000-0005-0000-0000-000057930000}"/>
    <cellStyle name="Normal 6 2 5" xfId="3829" xr:uid="{00000000-0005-0000-0000-000058930000}"/>
    <cellStyle name="Normal 6 2 5 2" xfId="8003" xr:uid="{00000000-0005-0000-0000-000059930000}"/>
    <cellStyle name="Normal 6 2 5 2 2" xfId="27957" xr:uid="{00000000-0005-0000-0000-00005A930000}"/>
    <cellStyle name="Normal 6 2 5 2 2 2" xfId="47907" xr:uid="{00000000-0005-0000-0000-00005B930000}"/>
    <cellStyle name="Normal 6 2 5 2 3" xfId="19407" xr:uid="{00000000-0005-0000-0000-00005C930000}"/>
    <cellStyle name="Normal 6 2 5 2 4" xfId="39357" xr:uid="{00000000-0005-0000-0000-00005D930000}"/>
    <cellStyle name="Normal 6 2 5 3" xfId="10855" xr:uid="{00000000-0005-0000-0000-00005E930000}"/>
    <cellStyle name="Normal 6 2 5 3 2" xfId="30807" xr:uid="{00000000-0005-0000-0000-00005F930000}"/>
    <cellStyle name="Normal 6 2 5 3 2 2" xfId="50757" xr:uid="{00000000-0005-0000-0000-000060930000}"/>
    <cellStyle name="Normal 6 2 5 3 3" xfId="22257" xr:uid="{00000000-0005-0000-0000-000061930000}"/>
    <cellStyle name="Normal 6 2 5 3 4" xfId="42207" xr:uid="{00000000-0005-0000-0000-000062930000}"/>
    <cellStyle name="Normal 6 2 5 4" xfId="16555" xr:uid="{00000000-0005-0000-0000-000063930000}"/>
    <cellStyle name="Normal 6 2 5 4 2" xfId="36507" xr:uid="{00000000-0005-0000-0000-000064930000}"/>
    <cellStyle name="Normal 6 2 5 5" xfId="25107" xr:uid="{00000000-0005-0000-0000-000065930000}"/>
    <cellStyle name="Normal 6 2 5 5 2" xfId="45057" xr:uid="{00000000-0005-0000-0000-000066930000}"/>
    <cellStyle name="Normal 6 2 5 6" xfId="13705" xr:uid="{00000000-0005-0000-0000-000067930000}"/>
    <cellStyle name="Normal 6 2 5 7" xfId="33657" xr:uid="{00000000-0005-0000-0000-000068930000}"/>
    <cellStyle name="Normal 6 2 6" xfId="7992" xr:uid="{00000000-0005-0000-0000-000069930000}"/>
    <cellStyle name="Normal 6 2 6 2" xfId="27946" xr:uid="{00000000-0005-0000-0000-00006A930000}"/>
    <cellStyle name="Normal 6 2 6 2 2" xfId="47896" xr:uid="{00000000-0005-0000-0000-00006B930000}"/>
    <cellStyle name="Normal 6 2 6 3" xfId="19396" xr:uid="{00000000-0005-0000-0000-00006C930000}"/>
    <cellStyle name="Normal 6 2 6 4" xfId="39346" xr:uid="{00000000-0005-0000-0000-00006D930000}"/>
    <cellStyle name="Normal 6 2 7" xfId="10844" xr:uid="{00000000-0005-0000-0000-00006E930000}"/>
    <cellStyle name="Normal 6 2 7 2" xfId="30796" xr:uid="{00000000-0005-0000-0000-00006F930000}"/>
    <cellStyle name="Normal 6 2 7 2 2" xfId="50746" xr:uid="{00000000-0005-0000-0000-000070930000}"/>
    <cellStyle name="Normal 6 2 7 3" xfId="22246" xr:uid="{00000000-0005-0000-0000-000071930000}"/>
    <cellStyle name="Normal 6 2 7 4" xfId="42196" xr:uid="{00000000-0005-0000-0000-000072930000}"/>
    <cellStyle name="Normal 6 2 8" xfId="16544" xr:uid="{00000000-0005-0000-0000-000073930000}"/>
    <cellStyle name="Normal 6 2 8 2" xfId="36496" xr:uid="{00000000-0005-0000-0000-000074930000}"/>
    <cellStyle name="Normal 6 2 9" xfId="25096" xr:uid="{00000000-0005-0000-0000-000075930000}"/>
    <cellStyle name="Normal 6 2 9 2" xfId="45046" xr:uid="{00000000-0005-0000-0000-000076930000}"/>
    <cellStyle name="Normal 6 3" xfId="3830" xr:uid="{00000000-0005-0000-0000-000077930000}"/>
    <cellStyle name="Normal 6 3 10" xfId="13706" xr:uid="{00000000-0005-0000-0000-000078930000}"/>
    <cellStyle name="Normal 6 3 11" xfId="33658" xr:uid="{00000000-0005-0000-0000-000079930000}"/>
    <cellStyle name="Normal 6 3 2" xfId="3831" xr:uid="{00000000-0005-0000-0000-00007A930000}"/>
    <cellStyle name="Normal 6 3 2 10" xfId="33659" xr:uid="{00000000-0005-0000-0000-00007B930000}"/>
    <cellStyle name="Normal 6 3 2 2" xfId="3832" xr:uid="{00000000-0005-0000-0000-00007C930000}"/>
    <cellStyle name="Normal 6 3 2 2 2" xfId="3833" xr:uid="{00000000-0005-0000-0000-00007D930000}"/>
    <cellStyle name="Normal 6 3 2 2 2 2" xfId="8007" xr:uid="{00000000-0005-0000-0000-00007E930000}"/>
    <cellStyle name="Normal 6 3 2 2 2 2 2" xfId="27961" xr:uid="{00000000-0005-0000-0000-00007F930000}"/>
    <cellStyle name="Normal 6 3 2 2 2 2 2 2" xfId="47911" xr:uid="{00000000-0005-0000-0000-000080930000}"/>
    <cellStyle name="Normal 6 3 2 2 2 2 3" xfId="19411" xr:uid="{00000000-0005-0000-0000-000081930000}"/>
    <cellStyle name="Normal 6 3 2 2 2 2 4" xfId="39361" xr:uid="{00000000-0005-0000-0000-000082930000}"/>
    <cellStyle name="Normal 6 3 2 2 2 3" xfId="10859" xr:uid="{00000000-0005-0000-0000-000083930000}"/>
    <cellStyle name="Normal 6 3 2 2 2 3 2" xfId="30811" xr:uid="{00000000-0005-0000-0000-000084930000}"/>
    <cellStyle name="Normal 6 3 2 2 2 3 2 2" xfId="50761" xr:uid="{00000000-0005-0000-0000-000085930000}"/>
    <cellStyle name="Normal 6 3 2 2 2 3 3" xfId="22261" xr:uid="{00000000-0005-0000-0000-000086930000}"/>
    <cellStyle name="Normal 6 3 2 2 2 3 4" xfId="42211" xr:uid="{00000000-0005-0000-0000-000087930000}"/>
    <cellStyle name="Normal 6 3 2 2 2 4" xfId="16559" xr:uid="{00000000-0005-0000-0000-000088930000}"/>
    <cellStyle name="Normal 6 3 2 2 2 4 2" xfId="36511" xr:uid="{00000000-0005-0000-0000-000089930000}"/>
    <cellStyle name="Normal 6 3 2 2 2 5" xfId="25111" xr:uid="{00000000-0005-0000-0000-00008A930000}"/>
    <cellStyle name="Normal 6 3 2 2 2 5 2" xfId="45061" xr:uid="{00000000-0005-0000-0000-00008B930000}"/>
    <cellStyle name="Normal 6 3 2 2 2 6" xfId="13709" xr:uid="{00000000-0005-0000-0000-00008C930000}"/>
    <cellStyle name="Normal 6 3 2 2 2 7" xfId="33661" xr:uid="{00000000-0005-0000-0000-00008D930000}"/>
    <cellStyle name="Normal 6 3 2 2 3" xfId="8006" xr:uid="{00000000-0005-0000-0000-00008E930000}"/>
    <cellStyle name="Normal 6 3 2 2 3 2" xfId="27960" xr:uid="{00000000-0005-0000-0000-00008F930000}"/>
    <cellStyle name="Normal 6 3 2 2 3 2 2" xfId="47910" xr:uid="{00000000-0005-0000-0000-000090930000}"/>
    <cellStyle name="Normal 6 3 2 2 3 3" xfId="19410" xr:uid="{00000000-0005-0000-0000-000091930000}"/>
    <cellStyle name="Normal 6 3 2 2 3 4" xfId="39360" xr:uid="{00000000-0005-0000-0000-000092930000}"/>
    <cellStyle name="Normal 6 3 2 2 4" xfId="10858" xr:uid="{00000000-0005-0000-0000-000093930000}"/>
    <cellStyle name="Normal 6 3 2 2 4 2" xfId="30810" xr:uid="{00000000-0005-0000-0000-000094930000}"/>
    <cellStyle name="Normal 6 3 2 2 4 2 2" xfId="50760" xr:uid="{00000000-0005-0000-0000-000095930000}"/>
    <cellStyle name="Normal 6 3 2 2 4 3" xfId="22260" xr:uid="{00000000-0005-0000-0000-000096930000}"/>
    <cellStyle name="Normal 6 3 2 2 4 4" xfId="42210" xr:uid="{00000000-0005-0000-0000-000097930000}"/>
    <cellStyle name="Normal 6 3 2 2 5" xfId="16558" xr:uid="{00000000-0005-0000-0000-000098930000}"/>
    <cellStyle name="Normal 6 3 2 2 5 2" xfId="36510" xr:uid="{00000000-0005-0000-0000-000099930000}"/>
    <cellStyle name="Normal 6 3 2 2 6" xfId="25110" xr:uid="{00000000-0005-0000-0000-00009A930000}"/>
    <cellStyle name="Normal 6 3 2 2 6 2" xfId="45060" xr:uid="{00000000-0005-0000-0000-00009B930000}"/>
    <cellStyle name="Normal 6 3 2 2 7" xfId="13708" xr:uid="{00000000-0005-0000-0000-00009C930000}"/>
    <cellStyle name="Normal 6 3 2 2 8" xfId="33660" xr:uid="{00000000-0005-0000-0000-00009D930000}"/>
    <cellStyle name="Normal 6 3 2 3" xfId="3834" xr:uid="{00000000-0005-0000-0000-00009E930000}"/>
    <cellStyle name="Normal 6 3 2 3 2" xfId="3835" xr:uid="{00000000-0005-0000-0000-00009F930000}"/>
    <cellStyle name="Normal 6 3 2 3 2 2" xfId="8009" xr:uid="{00000000-0005-0000-0000-0000A0930000}"/>
    <cellStyle name="Normal 6 3 2 3 2 2 2" xfId="27963" xr:uid="{00000000-0005-0000-0000-0000A1930000}"/>
    <cellStyle name="Normal 6 3 2 3 2 2 2 2" xfId="47913" xr:uid="{00000000-0005-0000-0000-0000A2930000}"/>
    <cellStyle name="Normal 6 3 2 3 2 2 3" xfId="19413" xr:uid="{00000000-0005-0000-0000-0000A3930000}"/>
    <cellStyle name="Normal 6 3 2 3 2 2 4" xfId="39363" xr:uid="{00000000-0005-0000-0000-0000A4930000}"/>
    <cellStyle name="Normal 6 3 2 3 2 3" xfId="10861" xr:uid="{00000000-0005-0000-0000-0000A5930000}"/>
    <cellStyle name="Normal 6 3 2 3 2 3 2" xfId="30813" xr:uid="{00000000-0005-0000-0000-0000A6930000}"/>
    <cellStyle name="Normal 6 3 2 3 2 3 2 2" xfId="50763" xr:uid="{00000000-0005-0000-0000-0000A7930000}"/>
    <cellStyle name="Normal 6 3 2 3 2 3 3" xfId="22263" xr:uid="{00000000-0005-0000-0000-0000A8930000}"/>
    <cellStyle name="Normal 6 3 2 3 2 3 4" xfId="42213" xr:uid="{00000000-0005-0000-0000-0000A9930000}"/>
    <cellStyle name="Normal 6 3 2 3 2 4" xfId="16561" xr:uid="{00000000-0005-0000-0000-0000AA930000}"/>
    <cellStyle name="Normal 6 3 2 3 2 4 2" xfId="36513" xr:uid="{00000000-0005-0000-0000-0000AB930000}"/>
    <cellStyle name="Normal 6 3 2 3 2 5" xfId="25113" xr:uid="{00000000-0005-0000-0000-0000AC930000}"/>
    <cellStyle name="Normal 6 3 2 3 2 5 2" xfId="45063" xr:uid="{00000000-0005-0000-0000-0000AD930000}"/>
    <cellStyle name="Normal 6 3 2 3 2 6" xfId="13711" xr:uid="{00000000-0005-0000-0000-0000AE930000}"/>
    <cellStyle name="Normal 6 3 2 3 2 7" xfId="33663" xr:uid="{00000000-0005-0000-0000-0000AF930000}"/>
    <cellStyle name="Normal 6 3 2 3 3" xfId="8008" xr:uid="{00000000-0005-0000-0000-0000B0930000}"/>
    <cellStyle name="Normal 6 3 2 3 3 2" xfId="27962" xr:uid="{00000000-0005-0000-0000-0000B1930000}"/>
    <cellStyle name="Normal 6 3 2 3 3 2 2" xfId="47912" xr:uid="{00000000-0005-0000-0000-0000B2930000}"/>
    <cellStyle name="Normal 6 3 2 3 3 3" xfId="19412" xr:uid="{00000000-0005-0000-0000-0000B3930000}"/>
    <cellStyle name="Normal 6 3 2 3 3 4" xfId="39362" xr:uid="{00000000-0005-0000-0000-0000B4930000}"/>
    <cellStyle name="Normal 6 3 2 3 4" xfId="10860" xr:uid="{00000000-0005-0000-0000-0000B5930000}"/>
    <cellStyle name="Normal 6 3 2 3 4 2" xfId="30812" xr:uid="{00000000-0005-0000-0000-0000B6930000}"/>
    <cellStyle name="Normal 6 3 2 3 4 2 2" xfId="50762" xr:uid="{00000000-0005-0000-0000-0000B7930000}"/>
    <cellStyle name="Normal 6 3 2 3 4 3" xfId="22262" xr:uid="{00000000-0005-0000-0000-0000B8930000}"/>
    <cellStyle name="Normal 6 3 2 3 4 4" xfId="42212" xr:uid="{00000000-0005-0000-0000-0000B9930000}"/>
    <cellStyle name="Normal 6 3 2 3 5" xfId="16560" xr:uid="{00000000-0005-0000-0000-0000BA930000}"/>
    <cellStyle name="Normal 6 3 2 3 5 2" xfId="36512" xr:uid="{00000000-0005-0000-0000-0000BB930000}"/>
    <cellStyle name="Normal 6 3 2 3 6" xfId="25112" xr:uid="{00000000-0005-0000-0000-0000BC930000}"/>
    <cellStyle name="Normal 6 3 2 3 6 2" xfId="45062" xr:uid="{00000000-0005-0000-0000-0000BD930000}"/>
    <cellStyle name="Normal 6 3 2 3 7" xfId="13710" xr:uid="{00000000-0005-0000-0000-0000BE930000}"/>
    <cellStyle name="Normal 6 3 2 3 8" xfId="33662" xr:uid="{00000000-0005-0000-0000-0000BF930000}"/>
    <cellStyle name="Normal 6 3 2 4" xfId="3836" xr:uid="{00000000-0005-0000-0000-0000C0930000}"/>
    <cellStyle name="Normal 6 3 2 4 2" xfId="8010" xr:uid="{00000000-0005-0000-0000-0000C1930000}"/>
    <cellStyle name="Normal 6 3 2 4 2 2" xfId="27964" xr:uid="{00000000-0005-0000-0000-0000C2930000}"/>
    <cellStyle name="Normal 6 3 2 4 2 2 2" xfId="47914" xr:uid="{00000000-0005-0000-0000-0000C3930000}"/>
    <cellStyle name="Normal 6 3 2 4 2 3" xfId="19414" xr:uid="{00000000-0005-0000-0000-0000C4930000}"/>
    <cellStyle name="Normal 6 3 2 4 2 4" xfId="39364" xr:uid="{00000000-0005-0000-0000-0000C5930000}"/>
    <cellStyle name="Normal 6 3 2 4 3" xfId="10862" xr:uid="{00000000-0005-0000-0000-0000C6930000}"/>
    <cellStyle name="Normal 6 3 2 4 3 2" xfId="30814" xr:uid="{00000000-0005-0000-0000-0000C7930000}"/>
    <cellStyle name="Normal 6 3 2 4 3 2 2" xfId="50764" xr:uid="{00000000-0005-0000-0000-0000C8930000}"/>
    <cellStyle name="Normal 6 3 2 4 3 3" xfId="22264" xr:uid="{00000000-0005-0000-0000-0000C9930000}"/>
    <cellStyle name="Normal 6 3 2 4 3 4" xfId="42214" xr:uid="{00000000-0005-0000-0000-0000CA930000}"/>
    <cellStyle name="Normal 6 3 2 4 4" xfId="16562" xr:uid="{00000000-0005-0000-0000-0000CB930000}"/>
    <cellStyle name="Normal 6 3 2 4 4 2" xfId="36514" xr:uid="{00000000-0005-0000-0000-0000CC930000}"/>
    <cellStyle name="Normal 6 3 2 4 5" xfId="25114" xr:uid="{00000000-0005-0000-0000-0000CD930000}"/>
    <cellStyle name="Normal 6 3 2 4 5 2" xfId="45064" xr:uid="{00000000-0005-0000-0000-0000CE930000}"/>
    <cellStyle name="Normal 6 3 2 4 6" xfId="13712" xr:uid="{00000000-0005-0000-0000-0000CF930000}"/>
    <cellStyle name="Normal 6 3 2 4 7" xfId="33664" xr:uid="{00000000-0005-0000-0000-0000D0930000}"/>
    <cellStyle name="Normal 6 3 2 5" xfId="8005" xr:uid="{00000000-0005-0000-0000-0000D1930000}"/>
    <cellStyle name="Normal 6 3 2 5 2" xfId="27959" xr:uid="{00000000-0005-0000-0000-0000D2930000}"/>
    <cellStyle name="Normal 6 3 2 5 2 2" xfId="47909" xr:uid="{00000000-0005-0000-0000-0000D3930000}"/>
    <cellStyle name="Normal 6 3 2 5 3" xfId="19409" xr:uid="{00000000-0005-0000-0000-0000D4930000}"/>
    <cellStyle name="Normal 6 3 2 5 4" xfId="39359" xr:uid="{00000000-0005-0000-0000-0000D5930000}"/>
    <cellStyle name="Normal 6 3 2 6" xfId="10857" xr:uid="{00000000-0005-0000-0000-0000D6930000}"/>
    <cellStyle name="Normal 6 3 2 6 2" xfId="30809" xr:uid="{00000000-0005-0000-0000-0000D7930000}"/>
    <cellStyle name="Normal 6 3 2 6 2 2" xfId="50759" xr:uid="{00000000-0005-0000-0000-0000D8930000}"/>
    <cellStyle name="Normal 6 3 2 6 3" xfId="22259" xr:uid="{00000000-0005-0000-0000-0000D9930000}"/>
    <cellStyle name="Normal 6 3 2 6 4" xfId="42209" xr:uid="{00000000-0005-0000-0000-0000DA930000}"/>
    <cellStyle name="Normal 6 3 2 7" xfId="16557" xr:uid="{00000000-0005-0000-0000-0000DB930000}"/>
    <cellStyle name="Normal 6 3 2 7 2" xfId="36509" xr:uid="{00000000-0005-0000-0000-0000DC930000}"/>
    <cellStyle name="Normal 6 3 2 8" xfId="25109" xr:uid="{00000000-0005-0000-0000-0000DD930000}"/>
    <cellStyle name="Normal 6 3 2 8 2" xfId="45059" xr:uid="{00000000-0005-0000-0000-0000DE930000}"/>
    <cellStyle name="Normal 6 3 2 9" xfId="13707" xr:uid="{00000000-0005-0000-0000-0000DF930000}"/>
    <cellStyle name="Normal 6 3 3" xfId="3837" xr:uid="{00000000-0005-0000-0000-0000E0930000}"/>
    <cellStyle name="Normal 6 3 3 2" xfId="3838" xr:uid="{00000000-0005-0000-0000-0000E1930000}"/>
    <cellStyle name="Normal 6 3 3 2 2" xfId="8012" xr:uid="{00000000-0005-0000-0000-0000E2930000}"/>
    <cellStyle name="Normal 6 3 3 2 2 2" xfId="27966" xr:uid="{00000000-0005-0000-0000-0000E3930000}"/>
    <cellStyle name="Normal 6 3 3 2 2 2 2" xfId="47916" xr:uid="{00000000-0005-0000-0000-0000E4930000}"/>
    <cellStyle name="Normal 6 3 3 2 2 3" xfId="19416" xr:uid="{00000000-0005-0000-0000-0000E5930000}"/>
    <cellStyle name="Normal 6 3 3 2 2 4" xfId="39366" xr:uid="{00000000-0005-0000-0000-0000E6930000}"/>
    <cellStyle name="Normal 6 3 3 2 3" xfId="10864" xr:uid="{00000000-0005-0000-0000-0000E7930000}"/>
    <cellStyle name="Normal 6 3 3 2 3 2" xfId="30816" xr:uid="{00000000-0005-0000-0000-0000E8930000}"/>
    <cellStyle name="Normal 6 3 3 2 3 2 2" xfId="50766" xr:uid="{00000000-0005-0000-0000-0000E9930000}"/>
    <cellStyle name="Normal 6 3 3 2 3 3" xfId="22266" xr:uid="{00000000-0005-0000-0000-0000EA930000}"/>
    <cellStyle name="Normal 6 3 3 2 3 4" xfId="42216" xr:uid="{00000000-0005-0000-0000-0000EB930000}"/>
    <cellStyle name="Normal 6 3 3 2 4" xfId="16564" xr:uid="{00000000-0005-0000-0000-0000EC930000}"/>
    <cellStyle name="Normal 6 3 3 2 4 2" xfId="36516" xr:uid="{00000000-0005-0000-0000-0000ED930000}"/>
    <cellStyle name="Normal 6 3 3 2 5" xfId="25116" xr:uid="{00000000-0005-0000-0000-0000EE930000}"/>
    <cellStyle name="Normal 6 3 3 2 5 2" xfId="45066" xr:uid="{00000000-0005-0000-0000-0000EF930000}"/>
    <cellStyle name="Normal 6 3 3 2 6" xfId="13714" xr:uid="{00000000-0005-0000-0000-0000F0930000}"/>
    <cellStyle name="Normal 6 3 3 2 7" xfId="33666" xr:uid="{00000000-0005-0000-0000-0000F1930000}"/>
    <cellStyle name="Normal 6 3 3 3" xfId="8011" xr:uid="{00000000-0005-0000-0000-0000F2930000}"/>
    <cellStyle name="Normal 6 3 3 3 2" xfId="27965" xr:uid="{00000000-0005-0000-0000-0000F3930000}"/>
    <cellStyle name="Normal 6 3 3 3 2 2" xfId="47915" xr:uid="{00000000-0005-0000-0000-0000F4930000}"/>
    <cellStyle name="Normal 6 3 3 3 3" xfId="19415" xr:uid="{00000000-0005-0000-0000-0000F5930000}"/>
    <cellStyle name="Normal 6 3 3 3 4" xfId="39365" xr:uid="{00000000-0005-0000-0000-0000F6930000}"/>
    <cellStyle name="Normal 6 3 3 4" xfId="10863" xr:uid="{00000000-0005-0000-0000-0000F7930000}"/>
    <cellStyle name="Normal 6 3 3 4 2" xfId="30815" xr:uid="{00000000-0005-0000-0000-0000F8930000}"/>
    <cellStyle name="Normal 6 3 3 4 2 2" xfId="50765" xr:uid="{00000000-0005-0000-0000-0000F9930000}"/>
    <cellStyle name="Normal 6 3 3 4 3" xfId="22265" xr:uid="{00000000-0005-0000-0000-0000FA930000}"/>
    <cellStyle name="Normal 6 3 3 4 4" xfId="42215" xr:uid="{00000000-0005-0000-0000-0000FB930000}"/>
    <cellStyle name="Normal 6 3 3 5" xfId="16563" xr:uid="{00000000-0005-0000-0000-0000FC930000}"/>
    <cellStyle name="Normal 6 3 3 5 2" xfId="36515" xr:uid="{00000000-0005-0000-0000-0000FD930000}"/>
    <cellStyle name="Normal 6 3 3 6" xfId="25115" xr:uid="{00000000-0005-0000-0000-0000FE930000}"/>
    <cellStyle name="Normal 6 3 3 6 2" xfId="45065" xr:uid="{00000000-0005-0000-0000-0000FF930000}"/>
    <cellStyle name="Normal 6 3 3 7" xfId="13713" xr:uid="{00000000-0005-0000-0000-000000940000}"/>
    <cellStyle name="Normal 6 3 3 8" xfId="33665" xr:uid="{00000000-0005-0000-0000-000001940000}"/>
    <cellStyle name="Normal 6 3 4" xfId="3839" xr:uid="{00000000-0005-0000-0000-000002940000}"/>
    <cellStyle name="Normal 6 3 4 2" xfId="3840" xr:uid="{00000000-0005-0000-0000-000003940000}"/>
    <cellStyle name="Normal 6 3 4 2 2" xfId="8014" xr:uid="{00000000-0005-0000-0000-000004940000}"/>
    <cellStyle name="Normal 6 3 4 2 2 2" xfId="27968" xr:uid="{00000000-0005-0000-0000-000005940000}"/>
    <cellStyle name="Normal 6 3 4 2 2 2 2" xfId="47918" xr:uid="{00000000-0005-0000-0000-000006940000}"/>
    <cellStyle name="Normal 6 3 4 2 2 3" xfId="19418" xr:uid="{00000000-0005-0000-0000-000007940000}"/>
    <cellStyle name="Normal 6 3 4 2 2 4" xfId="39368" xr:uid="{00000000-0005-0000-0000-000008940000}"/>
    <cellStyle name="Normal 6 3 4 2 3" xfId="10866" xr:uid="{00000000-0005-0000-0000-000009940000}"/>
    <cellStyle name="Normal 6 3 4 2 3 2" xfId="30818" xr:uid="{00000000-0005-0000-0000-00000A940000}"/>
    <cellStyle name="Normal 6 3 4 2 3 2 2" xfId="50768" xr:uid="{00000000-0005-0000-0000-00000B940000}"/>
    <cellStyle name="Normal 6 3 4 2 3 3" xfId="22268" xr:uid="{00000000-0005-0000-0000-00000C940000}"/>
    <cellStyle name="Normal 6 3 4 2 3 4" xfId="42218" xr:uid="{00000000-0005-0000-0000-00000D940000}"/>
    <cellStyle name="Normal 6 3 4 2 4" xfId="16566" xr:uid="{00000000-0005-0000-0000-00000E940000}"/>
    <cellStyle name="Normal 6 3 4 2 4 2" xfId="36518" xr:uid="{00000000-0005-0000-0000-00000F940000}"/>
    <cellStyle name="Normal 6 3 4 2 5" xfId="25118" xr:uid="{00000000-0005-0000-0000-000010940000}"/>
    <cellStyle name="Normal 6 3 4 2 5 2" xfId="45068" xr:uid="{00000000-0005-0000-0000-000011940000}"/>
    <cellStyle name="Normal 6 3 4 2 6" xfId="13716" xr:uid="{00000000-0005-0000-0000-000012940000}"/>
    <cellStyle name="Normal 6 3 4 2 7" xfId="33668" xr:uid="{00000000-0005-0000-0000-000013940000}"/>
    <cellStyle name="Normal 6 3 4 3" xfId="8013" xr:uid="{00000000-0005-0000-0000-000014940000}"/>
    <cellStyle name="Normal 6 3 4 3 2" xfId="27967" xr:uid="{00000000-0005-0000-0000-000015940000}"/>
    <cellStyle name="Normal 6 3 4 3 2 2" xfId="47917" xr:uid="{00000000-0005-0000-0000-000016940000}"/>
    <cellStyle name="Normal 6 3 4 3 3" xfId="19417" xr:uid="{00000000-0005-0000-0000-000017940000}"/>
    <cellStyle name="Normal 6 3 4 3 4" xfId="39367" xr:uid="{00000000-0005-0000-0000-000018940000}"/>
    <cellStyle name="Normal 6 3 4 4" xfId="10865" xr:uid="{00000000-0005-0000-0000-000019940000}"/>
    <cellStyle name="Normal 6 3 4 4 2" xfId="30817" xr:uid="{00000000-0005-0000-0000-00001A940000}"/>
    <cellStyle name="Normal 6 3 4 4 2 2" xfId="50767" xr:uid="{00000000-0005-0000-0000-00001B940000}"/>
    <cellStyle name="Normal 6 3 4 4 3" xfId="22267" xr:uid="{00000000-0005-0000-0000-00001C940000}"/>
    <cellStyle name="Normal 6 3 4 4 4" xfId="42217" xr:uid="{00000000-0005-0000-0000-00001D940000}"/>
    <cellStyle name="Normal 6 3 4 5" xfId="16565" xr:uid="{00000000-0005-0000-0000-00001E940000}"/>
    <cellStyle name="Normal 6 3 4 5 2" xfId="36517" xr:uid="{00000000-0005-0000-0000-00001F940000}"/>
    <cellStyle name="Normal 6 3 4 6" xfId="25117" xr:uid="{00000000-0005-0000-0000-000020940000}"/>
    <cellStyle name="Normal 6 3 4 6 2" xfId="45067" xr:uid="{00000000-0005-0000-0000-000021940000}"/>
    <cellStyle name="Normal 6 3 4 7" xfId="13715" xr:uid="{00000000-0005-0000-0000-000022940000}"/>
    <cellStyle name="Normal 6 3 4 8" xfId="33667" xr:uid="{00000000-0005-0000-0000-000023940000}"/>
    <cellStyle name="Normal 6 3 5" xfId="3841" xr:uid="{00000000-0005-0000-0000-000024940000}"/>
    <cellStyle name="Normal 6 3 5 2" xfId="8015" xr:uid="{00000000-0005-0000-0000-000025940000}"/>
    <cellStyle name="Normal 6 3 5 2 2" xfId="27969" xr:uid="{00000000-0005-0000-0000-000026940000}"/>
    <cellStyle name="Normal 6 3 5 2 2 2" xfId="47919" xr:uid="{00000000-0005-0000-0000-000027940000}"/>
    <cellStyle name="Normal 6 3 5 2 3" xfId="19419" xr:uid="{00000000-0005-0000-0000-000028940000}"/>
    <cellStyle name="Normal 6 3 5 2 4" xfId="39369" xr:uid="{00000000-0005-0000-0000-000029940000}"/>
    <cellStyle name="Normal 6 3 5 3" xfId="10867" xr:uid="{00000000-0005-0000-0000-00002A940000}"/>
    <cellStyle name="Normal 6 3 5 3 2" xfId="30819" xr:uid="{00000000-0005-0000-0000-00002B940000}"/>
    <cellStyle name="Normal 6 3 5 3 2 2" xfId="50769" xr:uid="{00000000-0005-0000-0000-00002C940000}"/>
    <cellStyle name="Normal 6 3 5 3 3" xfId="22269" xr:uid="{00000000-0005-0000-0000-00002D940000}"/>
    <cellStyle name="Normal 6 3 5 3 4" xfId="42219" xr:uid="{00000000-0005-0000-0000-00002E940000}"/>
    <cellStyle name="Normal 6 3 5 4" xfId="16567" xr:uid="{00000000-0005-0000-0000-00002F940000}"/>
    <cellStyle name="Normal 6 3 5 4 2" xfId="36519" xr:uid="{00000000-0005-0000-0000-000030940000}"/>
    <cellStyle name="Normal 6 3 5 5" xfId="25119" xr:uid="{00000000-0005-0000-0000-000031940000}"/>
    <cellStyle name="Normal 6 3 5 5 2" xfId="45069" xr:uid="{00000000-0005-0000-0000-000032940000}"/>
    <cellStyle name="Normal 6 3 5 6" xfId="13717" xr:uid="{00000000-0005-0000-0000-000033940000}"/>
    <cellStyle name="Normal 6 3 5 7" xfId="33669" xr:uid="{00000000-0005-0000-0000-000034940000}"/>
    <cellStyle name="Normal 6 3 6" xfId="8004" xr:uid="{00000000-0005-0000-0000-000035940000}"/>
    <cellStyle name="Normal 6 3 6 2" xfId="27958" xr:uid="{00000000-0005-0000-0000-000036940000}"/>
    <cellStyle name="Normal 6 3 6 2 2" xfId="47908" xr:uid="{00000000-0005-0000-0000-000037940000}"/>
    <cellStyle name="Normal 6 3 6 3" xfId="19408" xr:uid="{00000000-0005-0000-0000-000038940000}"/>
    <cellStyle name="Normal 6 3 6 4" xfId="39358" xr:uid="{00000000-0005-0000-0000-000039940000}"/>
    <cellStyle name="Normal 6 3 7" xfId="10856" xr:uid="{00000000-0005-0000-0000-00003A940000}"/>
    <cellStyle name="Normal 6 3 7 2" xfId="30808" xr:uid="{00000000-0005-0000-0000-00003B940000}"/>
    <cellStyle name="Normal 6 3 7 2 2" xfId="50758" xr:uid="{00000000-0005-0000-0000-00003C940000}"/>
    <cellStyle name="Normal 6 3 7 3" xfId="22258" xr:uid="{00000000-0005-0000-0000-00003D940000}"/>
    <cellStyle name="Normal 6 3 7 4" xfId="42208" xr:uid="{00000000-0005-0000-0000-00003E940000}"/>
    <cellStyle name="Normal 6 3 8" xfId="16556" xr:uid="{00000000-0005-0000-0000-00003F940000}"/>
    <cellStyle name="Normal 6 3 8 2" xfId="36508" xr:uid="{00000000-0005-0000-0000-000040940000}"/>
    <cellStyle name="Normal 6 3 9" xfId="25108" xr:uid="{00000000-0005-0000-0000-000041940000}"/>
    <cellStyle name="Normal 6 3 9 2" xfId="45058" xr:uid="{00000000-0005-0000-0000-000042940000}"/>
    <cellStyle name="Normal 6 4" xfId="3842" xr:uid="{00000000-0005-0000-0000-000043940000}"/>
    <cellStyle name="Normal 6 4 10" xfId="13718" xr:uid="{00000000-0005-0000-0000-000044940000}"/>
    <cellStyle name="Normal 6 4 11" xfId="33670" xr:uid="{00000000-0005-0000-0000-000045940000}"/>
    <cellStyle name="Normal 6 4 2" xfId="3843" xr:uid="{00000000-0005-0000-0000-000046940000}"/>
    <cellStyle name="Normal 6 4 2 10" xfId="33671" xr:uid="{00000000-0005-0000-0000-000047940000}"/>
    <cellStyle name="Normal 6 4 2 2" xfId="3844" xr:uid="{00000000-0005-0000-0000-000048940000}"/>
    <cellStyle name="Normal 6 4 2 2 2" xfId="3845" xr:uid="{00000000-0005-0000-0000-000049940000}"/>
    <cellStyle name="Normal 6 4 2 2 2 2" xfId="8019" xr:uid="{00000000-0005-0000-0000-00004A940000}"/>
    <cellStyle name="Normal 6 4 2 2 2 2 2" xfId="27973" xr:uid="{00000000-0005-0000-0000-00004B940000}"/>
    <cellStyle name="Normal 6 4 2 2 2 2 2 2" xfId="47923" xr:uid="{00000000-0005-0000-0000-00004C940000}"/>
    <cellStyle name="Normal 6 4 2 2 2 2 3" xfId="19423" xr:uid="{00000000-0005-0000-0000-00004D940000}"/>
    <cellStyle name="Normal 6 4 2 2 2 2 4" xfId="39373" xr:uid="{00000000-0005-0000-0000-00004E940000}"/>
    <cellStyle name="Normal 6 4 2 2 2 3" xfId="10871" xr:uid="{00000000-0005-0000-0000-00004F940000}"/>
    <cellStyle name="Normal 6 4 2 2 2 3 2" xfId="30823" xr:uid="{00000000-0005-0000-0000-000050940000}"/>
    <cellStyle name="Normal 6 4 2 2 2 3 2 2" xfId="50773" xr:uid="{00000000-0005-0000-0000-000051940000}"/>
    <cellStyle name="Normal 6 4 2 2 2 3 3" xfId="22273" xr:uid="{00000000-0005-0000-0000-000052940000}"/>
    <cellStyle name="Normal 6 4 2 2 2 3 4" xfId="42223" xr:uid="{00000000-0005-0000-0000-000053940000}"/>
    <cellStyle name="Normal 6 4 2 2 2 4" xfId="16571" xr:uid="{00000000-0005-0000-0000-000054940000}"/>
    <cellStyle name="Normal 6 4 2 2 2 4 2" xfId="36523" xr:uid="{00000000-0005-0000-0000-000055940000}"/>
    <cellStyle name="Normal 6 4 2 2 2 5" xfId="25123" xr:uid="{00000000-0005-0000-0000-000056940000}"/>
    <cellStyle name="Normal 6 4 2 2 2 5 2" xfId="45073" xr:uid="{00000000-0005-0000-0000-000057940000}"/>
    <cellStyle name="Normal 6 4 2 2 2 6" xfId="13721" xr:uid="{00000000-0005-0000-0000-000058940000}"/>
    <cellStyle name="Normal 6 4 2 2 2 7" xfId="33673" xr:uid="{00000000-0005-0000-0000-000059940000}"/>
    <cellStyle name="Normal 6 4 2 2 3" xfId="8018" xr:uid="{00000000-0005-0000-0000-00005A940000}"/>
    <cellStyle name="Normal 6 4 2 2 3 2" xfId="27972" xr:uid="{00000000-0005-0000-0000-00005B940000}"/>
    <cellStyle name="Normal 6 4 2 2 3 2 2" xfId="47922" xr:uid="{00000000-0005-0000-0000-00005C940000}"/>
    <cellStyle name="Normal 6 4 2 2 3 3" xfId="19422" xr:uid="{00000000-0005-0000-0000-00005D940000}"/>
    <cellStyle name="Normal 6 4 2 2 3 4" xfId="39372" xr:uid="{00000000-0005-0000-0000-00005E940000}"/>
    <cellStyle name="Normal 6 4 2 2 4" xfId="10870" xr:uid="{00000000-0005-0000-0000-00005F940000}"/>
    <cellStyle name="Normal 6 4 2 2 4 2" xfId="30822" xr:uid="{00000000-0005-0000-0000-000060940000}"/>
    <cellStyle name="Normal 6 4 2 2 4 2 2" xfId="50772" xr:uid="{00000000-0005-0000-0000-000061940000}"/>
    <cellStyle name="Normal 6 4 2 2 4 3" xfId="22272" xr:uid="{00000000-0005-0000-0000-000062940000}"/>
    <cellStyle name="Normal 6 4 2 2 4 4" xfId="42222" xr:uid="{00000000-0005-0000-0000-000063940000}"/>
    <cellStyle name="Normal 6 4 2 2 5" xfId="16570" xr:uid="{00000000-0005-0000-0000-000064940000}"/>
    <cellStyle name="Normal 6 4 2 2 5 2" xfId="36522" xr:uid="{00000000-0005-0000-0000-000065940000}"/>
    <cellStyle name="Normal 6 4 2 2 6" xfId="25122" xr:uid="{00000000-0005-0000-0000-000066940000}"/>
    <cellStyle name="Normal 6 4 2 2 6 2" xfId="45072" xr:uid="{00000000-0005-0000-0000-000067940000}"/>
    <cellStyle name="Normal 6 4 2 2 7" xfId="13720" xr:uid="{00000000-0005-0000-0000-000068940000}"/>
    <cellStyle name="Normal 6 4 2 2 8" xfId="33672" xr:uid="{00000000-0005-0000-0000-000069940000}"/>
    <cellStyle name="Normal 6 4 2 3" xfId="3846" xr:uid="{00000000-0005-0000-0000-00006A940000}"/>
    <cellStyle name="Normal 6 4 2 3 2" xfId="3847" xr:uid="{00000000-0005-0000-0000-00006B940000}"/>
    <cellStyle name="Normal 6 4 2 3 2 2" xfId="8021" xr:uid="{00000000-0005-0000-0000-00006C940000}"/>
    <cellStyle name="Normal 6 4 2 3 2 2 2" xfId="27975" xr:uid="{00000000-0005-0000-0000-00006D940000}"/>
    <cellStyle name="Normal 6 4 2 3 2 2 2 2" xfId="47925" xr:uid="{00000000-0005-0000-0000-00006E940000}"/>
    <cellStyle name="Normal 6 4 2 3 2 2 3" xfId="19425" xr:uid="{00000000-0005-0000-0000-00006F940000}"/>
    <cellStyle name="Normal 6 4 2 3 2 2 4" xfId="39375" xr:uid="{00000000-0005-0000-0000-000070940000}"/>
    <cellStyle name="Normal 6 4 2 3 2 3" xfId="10873" xr:uid="{00000000-0005-0000-0000-000071940000}"/>
    <cellStyle name="Normal 6 4 2 3 2 3 2" xfId="30825" xr:uid="{00000000-0005-0000-0000-000072940000}"/>
    <cellStyle name="Normal 6 4 2 3 2 3 2 2" xfId="50775" xr:uid="{00000000-0005-0000-0000-000073940000}"/>
    <cellStyle name="Normal 6 4 2 3 2 3 3" xfId="22275" xr:uid="{00000000-0005-0000-0000-000074940000}"/>
    <cellStyle name="Normal 6 4 2 3 2 3 4" xfId="42225" xr:uid="{00000000-0005-0000-0000-000075940000}"/>
    <cellStyle name="Normal 6 4 2 3 2 4" xfId="16573" xr:uid="{00000000-0005-0000-0000-000076940000}"/>
    <cellStyle name="Normal 6 4 2 3 2 4 2" xfId="36525" xr:uid="{00000000-0005-0000-0000-000077940000}"/>
    <cellStyle name="Normal 6 4 2 3 2 5" xfId="25125" xr:uid="{00000000-0005-0000-0000-000078940000}"/>
    <cellStyle name="Normal 6 4 2 3 2 5 2" xfId="45075" xr:uid="{00000000-0005-0000-0000-000079940000}"/>
    <cellStyle name="Normal 6 4 2 3 2 6" xfId="13723" xr:uid="{00000000-0005-0000-0000-00007A940000}"/>
    <cellStyle name="Normal 6 4 2 3 2 7" xfId="33675" xr:uid="{00000000-0005-0000-0000-00007B940000}"/>
    <cellStyle name="Normal 6 4 2 3 3" xfId="8020" xr:uid="{00000000-0005-0000-0000-00007C940000}"/>
    <cellStyle name="Normal 6 4 2 3 3 2" xfId="27974" xr:uid="{00000000-0005-0000-0000-00007D940000}"/>
    <cellStyle name="Normal 6 4 2 3 3 2 2" xfId="47924" xr:uid="{00000000-0005-0000-0000-00007E940000}"/>
    <cellStyle name="Normal 6 4 2 3 3 3" xfId="19424" xr:uid="{00000000-0005-0000-0000-00007F940000}"/>
    <cellStyle name="Normal 6 4 2 3 3 4" xfId="39374" xr:uid="{00000000-0005-0000-0000-000080940000}"/>
    <cellStyle name="Normal 6 4 2 3 4" xfId="10872" xr:uid="{00000000-0005-0000-0000-000081940000}"/>
    <cellStyle name="Normal 6 4 2 3 4 2" xfId="30824" xr:uid="{00000000-0005-0000-0000-000082940000}"/>
    <cellStyle name="Normal 6 4 2 3 4 2 2" xfId="50774" xr:uid="{00000000-0005-0000-0000-000083940000}"/>
    <cellStyle name="Normal 6 4 2 3 4 3" xfId="22274" xr:uid="{00000000-0005-0000-0000-000084940000}"/>
    <cellStyle name="Normal 6 4 2 3 4 4" xfId="42224" xr:uid="{00000000-0005-0000-0000-000085940000}"/>
    <cellStyle name="Normal 6 4 2 3 5" xfId="16572" xr:uid="{00000000-0005-0000-0000-000086940000}"/>
    <cellStyle name="Normal 6 4 2 3 5 2" xfId="36524" xr:uid="{00000000-0005-0000-0000-000087940000}"/>
    <cellStyle name="Normal 6 4 2 3 6" xfId="25124" xr:uid="{00000000-0005-0000-0000-000088940000}"/>
    <cellStyle name="Normal 6 4 2 3 6 2" xfId="45074" xr:uid="{00000000-0005-0000-0000-000089940000}"/>
    <cellStyle name="Normal 6 4 2 3 7" xfId="13722" xr:uid="{00000000-0005-0000-0000-00008A940000}"/>
    <cellStyle name="Normal 6 4 2 3 8" xfId="33674" xr:uid="{00000000-0005-0000-0000-00008B940000}"/>
    <cellStyle name="Normal 6 4 2 4" xfId="3848" xr:uid="{00000000-0005-0000-0000-00008C940000}"/>
    <cellStyle name="Normal 6 4 2 4 2" xfId="8022" xr:uid="{00000000-0005-0000-0000-00008D940000}"/>
    <cellStyle name="Normal 6 4 2 4 2 2" xfId="27976" xr:uid="{00000000-0005-0000-0000-00008E940000}"/>
    <cellStyle name="Normal 6 4 2 4 2 2 2" xfId="47926" xr:uid="{00000000-0005-0000-0000-00008F940000}"/>
    <cellStyle name="Normal 6 4 2 4 2 3" xfId="19426" xr:uid="{00000000-0005-0000-0000-000090940000}"/>
    <cellStyle name="Normal 6 4 2 4 2 4" xfId="39376" xr:uid="{00000000-0005-0000-0000-000091940000}"/>
    <cellStyle name="Normal 6 4 2 4 3" xfId="10874" xr:uid="{00000000-0005-0000-0000-000092940000}"/>
    <cellStyle name="Normal 6 4 2 4 3 2" xfId="30826" xr:uid="{00000000-0005-0000-0000-000093940000}"/>
    <cellStyle name="Normal 6 4 2 4 3 2 2" xfId="50776" xr:uid="{00000000-0005-0000-0000-000094940000}"/>
    <cellStyle name="Normal 6 4 2 4 3 3" xfId="22276" xr:uid="{00000000-0005-0000-0000-000095940000}"/>
    <cellStyle name="Normal 6 4 2 4 3 4" xfId="42226" xr:uid="{00000000-0005-0000-0000-000096940000}"/>
    <cellStyle name="Normal 6 4 2 4 4" xfId="16574" xr:uid="{00000000-0005-0000-0000-000097940000}"/>
    <cellStyle name="Normal 6 4 2 4 4 2" xfId="36526" xr:uid="{00000000-0005-0000-0000-000098940000}"/>
    <cellStyle name="Normal 6 4 2 4 5" xfId="25126" xr:uid="{00000000-0005-0000-0000-000099940000}"/>
    <cellStyle name="Normal 6 4 2 4 5 2" xfId="45076" xr:uid="{00000000-0005-0000-0000-00009A940000}"/>
    <cellStyle name="Normal 6 4 2 4 6" xfId="13724" xr:uid="{00000000-0005-0000-0000-00009B940000}"/>
    <cellStyle name="Normal 6 4 2 4 7" xfId="33676" xr:uid="{00000000-0005-0000-0000-00009C940000}"/>
    <cellStyle name="Normal 6 4 2 5" xfId="8017" xr:uid="{00000000-0005-0000-0000-00009D940000}"/>
    <cellStyle name="Normal 6 4 2 5 2" xfId="27971" xr:uid="{00000000-0005-0000-0000-00009E940000}"/>
    <cellStyle name="Normal 6 4 2 5 2 2" xfId="47921" xr:uid="{00000000-0005-0000-0000-00009F940000}"/>
    <cellStyle name="Normal 6 4 2 5 3" xfId="19421" xr:uid="{00000000-0005-0000-0000-0000A0940000}"/>
    <cellStyle name="Normal 6 4 2 5 4" xfId="39371" xr:uid="{00000000-0005-0000-0000-0000A1940000}"/>
    <cellStyle name="Normal 6 4 2 6" xfId="10869" xr:uid="{00000000-0005-0000-0000-0000A2940000}"/>
    <cellStyle name="Normal 6 4 2 6 2" xfId="30821" xr:uid="{00000000-0005-0000-0000-0000A3940000}"/>
    <cellStyle name="Normal 6 4 2 6 2 2" xfId="50771" xr:uid="{00000000-0005-0000-0000-0000A4940000}"/>
    <cellStyle name="Normal 6 4 2 6 3" xfId="22271" xr:uid="{00000000-0005-0000-0000-0000A5940000}"/>
    <cellStyle name="Normal 6 4 2 6 4" xfId="42221" xr:uid="{00000000-0005-0000-0000-0000A6940000}"/>
    <cellStyle name="Normal 6 4 2 7" xfId="16569" xr:uid="{00000000-0005-0000-0000-0000A7940000}"/>
    <cellStyle name="Normal 6 4 2 7 2" xfId="36521" xr:uid="{00000000-0005-0000-0000-0000A8940000}"/>
    <cellStyle name="Normal 6 4 2 8" xfId="25121" xr:uid="{00000000-0005-0000-0000-0000A9940000}"/>
    <cellStyle name="Normal 6 4 2 8 2" xfId="45071" xr:uid="{00000000-0005-0000-0000-0000AA940000}"/>
    <cellStyle name="Normal 6 4 2 9" xfId="13719" xr:uid="{00000000-0005-0000-0000-0000AB940000}"/>
    <cellStyle name="Normal 6 4 3" xfId="3849" xr:uid="{00000000-0005-0000-0000-0000AC940000}"/>
    <cellStyle name="Normal 6 4 3 2" xfId="3850" xr:uid="{00000000-0005-0000-0000-0000AD940000}"/>
    <cellStyle name="Normal 6 4 3 2 2" xfId="8024" xr:uid="{00000000-0005-0000-0000-0000AE940000}"/>
    <cellStyle name="Normal 6 4 3 2 2 2" xfId="27978" xr:uid="{00000000-0005-0000-0000-0000AF940000}"/>
    <cellStyle name="Normal 6 4 3 2 2 2 2" xfId="47928" xr:uid="{00000000-0005-0000-0000-0000B0940000}"/>
    <cellStyle name="Normal 6 4 3 2 2 3" xfId="19428" xr:uid="{00000000-0005-0000-0000-0000B1940000}"/>
    <cellStyle name="Normal 6 4 3 2 2 4" xfId="39378" xr:uid="{00000000-0005-0000-0000-0000B2940000}"/>
    <cellStyle name="Normal 6 4 3 2 3" xfId="10876" xr:uid="{00000000-0005-0000-0000-0000B3940000}"/>
    <cellStyle name="Normal 6 4 3 2 3 2" xfId="30828" xr:uid="{00000000-0005-0000-0000-0000B4940000}"/>
    <cellStyle name="Normal 6 4 3 2 3 2 2" xfId="50778" xr:uid="{00000000-0005-0000-0000-0000B5940000}"/>
    <cellStyle name="Normal 6 4 3 2 3 3" xfId="22278" xr:uid="{00000000-0005-0000-0000-0000B6940000}"/>
    <cellStyle name="Normal 6 4 3 2 3 4" xfId="42228" xr:uid="{00000000-0005-0000-0000-0000B7940000}"/>
    <cellStyle name="Normal 6 4 3 2 4" xfId="16576" xr:uid="{00000000-0005-0000-0000-0000B8940000}"/>
    <cellStyle name="Normal 6 4 3 2 4 2" xfId="36528" xr:uid="{00000000-0005-0000-0000-0000B9940000}"/>
    <cellStyle name="Normal 6 4 3 2 5" xfId="25128" xr:uid="{00000000-0005-0000-0000-0000BA940000}"/>
    <cellStyle name="Normal 6 4 3 2 5 2" xfId="45078" xr:uid="{00000000-0005-0000-0000-0000BB940000}"/>
    <cellStyle name="Normal 6 4 3 2 6" xfId="13726" xr:uid="{00000000-0005-0000-0000-0000BC940000}"/>
    <cellStyle name="Normal 6 4 3 2 7" xfId="33678" xr:uid="{00000000-0005-0000-0000-0000BD940000}"/>
    <cellStyle name="Normal 6 4 3 3" xfId="8023" xr:uid="{00000000-0005-0000-0000-0000BE940000}"/>
    <cellStyle name="Normal 6 4 3 3 2" xfId="27977" xr:uid="{00000000-0005-0000-0000-0000BF940000}"/>
    <cellStyle name="Normal 6 4 3 3 2 2" xfId="47927" xr:uid="{00000000-0005-0000-0000-0000C0940000}"/>
    <cellStyle name="Normal 6 4 3 3 3" xfId="19427" xr:uid="{00000000-0005-0000-0000-0000C1940000}"/>
    <cellStyle name="Normal 6 4 3 3 4" xfId="39377" xr:uid="{00000000-0005-0000-0000-0000C2940000}"/>
    <cellStyle name="Normal 6 4 3 4" xfId="10875" xr:uid="{00000000-0005-0000-0000-0000C3940000}"/>
    <cellStyle name="Normal 6 4 3 4 2" xfId="30827" xr:uid="{00000000-0005-0000-0000-0000C4940000}"/>
    <cellStyle name="Normal 6 4 3 4 2 2" xfId="50777" xr:uid="{00000000-0005-0000-0000-0000C5940000}"/>
    <cellStyle name="Normal 6 4 3 4 3" xfId="22277" xr:uid="{00000000-0005-0000-0000-0000C6940000}"/>
    <cellStyle name="Normal 6 4 3 4 4" xfId="42227" xr:uid="{00000000-0005-0000-0000-0000C7940000}"/>
    <cellStyle name="Normal 6 4 3 5" xfId="16575" xr:uid="{00000000-0005-0000-0000-0000C8940000}"/>
    <cellStyle name="Normal 6 4 3 5 2" xfId="36527" xr:uid="{00000000-0005-0000-0000-0000C9940000}"/>
    <cellStyle name="Normal 6 4 3 6" xfId="25127" xr:uid="{00000000-0005-0000-0000-0000CA940000}"/>
    <cellStyle name="Normal 6 4 3 6 2" xfId="45077" xr:uid="{00000000-0005-0000-0000-0000CB940000}"/>
    <cellStyle name="Normal 6 4 3 7" xfId="13725" xr:uid="{00000000-0005-0000-0000-0000CC940000}"/>
    <cellStyle name="Normal 6 4 3 8" xfId="33677" xr:uid="{00000000-0005-0000-0000-0000CD940000}"/>
    <cellStyle name="Normal 6 4 4" xfId="3851" xr:uid="{00000000-0005-0000-0000-0000CE940000}"/>
    <cellStyle name="Normal 6 4 4 2" xfId="3852" xr:uid="{00000000-0005-0000-0000-0000CF940000}"/>
    <cellStyle name="Normal 6 4 4 2 2" xfId="8026" xr:uid="{00000000-0005-0000-0000-0000D0940000}"/>
    <cellStyle name="Normal 6 4 4 2 2 2" xfId="27980" xr:uid="{00000000-0005-0000-0000-0000D1940000}"/>
    <cellStyle name="Normal 6 4 4 2 2 2 2" xfId="47930" xr:uid="{00000000-0005-0000-0000-0000D2940000}"/>
    <cellStyle name="Normal 6 4 4 2 2 3" xfId="19430" xr:uid="{00000000-0005-0000-0000-0000D3940000}"/>
    <cellStyle name="Normal 6 4 4 2 2 4" xfId="39380" xr:uid="{00000000-0005-0000-0000-0000D4940000}"/>
    <cellStyle name="Normal 6 4 4 2 3" xfId="10878" xr:uid="{00000000-0005-0000-0000-0000D5940000}"/>
    <cellStyle name="Normal 6 4 4 2 3 2" xfId="30830" xr:uid="{00000000-0005-0000-0000-0000D6940000}"/>
    <cellStyle name="Normal 6 4 4 2 3 2 2" xfId="50780" xr:uid="{00000000-0005-0000-0000-0000D7940000}"/>
    <cellStyle name="Normal 6 4 4 2 3 3" xfId="22280" xr:uid="{00000000-0005-0000-0000-0000D8940000}"/>
    <cellStyle name="Normal 6 4 4 2 3 4" xfId="42230" xr:uid="{00000000-0005-0000-0000-0000D9940000}"/>
    <cellStyle name="Normal 6 4 4 2 4" xfId="16578" xr:uid="{00000000-0005-0000-0000-0000DA940000}"/>
    <cellStyle name="Normal 6 4 4 2 4 2" xfId="36530" xr:uid="{00000000-0005-0000-0000-0000DB940000}"/>
    <cellStyle name="Normal 6 4 4 2 5" xfId="25130" xr:uid="{00000000-0005-0000-0000-0000DC940000}"/>
    <cellStyle name="Normal 6 4 4 2 5 2" xfId="45080" xr:uid="{00000000-0005-0000-0000-0000DD940000}"/>
    <cellStyle name="Normal 6 4 4 2 6" xfId="13728" xr:uid="{00000000-0005-0000-0000-0000DE940000}"/>
    <cellStyle name="Normal 6 4 4 2 7" xfId="33680" xr:uid="{00000000-0005-0000-0000-0000DF940000}"/>
    <cellStyle name="Normal 6 4 4 3" xfId="8025" xr:uid="{00000000-0005-0000-0000-0000E0940000}"/>
    <cellStyle name="Normal 6 4 4 3 2" xfId="27979" xr:uid="{00000000-0005-0000-0000-0000E1940000}"/>
    <cellStyle name="Normal 6 4 4 3 2 2" xfId="47929" xr:uid="{00000000-0005-0000-0000-0000E2940000}"/>
    <cellStyle name="Normal 6 4 4 3 3" xfId="19429" xr:uid="{00000000-0005-0000-0000-0000E3940000}"/>
    <cellStyle name="Normal 6 4 4 3 4" xfId="39379" xr:uid="{00000000-0005-0000-0000-0000E4940000}"/>
    <cellStyle name="Normal 6 4 4 4" xfId="10877" xr:uid="{00000000-0005-0000-0000-0000E5940000}"/>
    <cellStyle name="Normal 6 4 4 4 2" xfId="30829" xr:uid="{00000000-0005-0000-0000-0000E6940000}"/>
    <cellStyle name="Normal 6 4 4 4 2 2" xfId="50779" xr:uid="{00000000-0005-0000-0000-0000E7940000}"/>
    <cellStyle name="Normal 6 4 4 4 3" xfId="22279" xr:uid="{00000000-0005-0000-0000-0000E8940000}"/>
    <cellStyle name="Normal 6 4 4 4 4" xfId="42229" xr:uid="{00000000-0005-0000-0000-0000E9940000}"/>
    <cellStyle name="Normal 6 4 4 5" xfId="16577" xr:uid="{00000000-0005-0000-0000-0000EA940000}"/>
    <cellStyle name="Normal 6 4 4 5 2" xfId="36529" xr:uid="{00000000-0005-0000-0000-0000EB940000}"/>
    <cellStyle name="Normal 6 4 4 6" xfId="25129" xr:uid="{00000000-0005-0000-0000-0000EC940000}"/>
    <cellStyle name="Normal 6 4 4 6 2" xfId="45079" xr:uid="{00000000-0005-0000-0000-0000ED940000}"/>
    <cellStyle name="Normal 6 4 4 7" xfId="13727" xr:uid="{00000000-0005-0000-0000-0000EE940000}"/>
    <cellStyle name="Normal 6 4 4 8" xfId="33679" xr:uid="{00000000-0005-0000-0000-0000EF940000}"/>
    <cellStyle name="Normal 6 4 5" xfId="3853" xr:uid="{00000000-0005-0000-0000-0000F0940000}"/>
    <cellStyle name="Normal 6 4 5 2" xfId="8027" xr:uid="{00000000-0005-0000-0000-0000F1940000}"/>
    <cellStyle name="Normal 6 4 5 2 2" xfId="27981" xr:uid="{00000000-0005-0000-0000-0000F2940000}"/>
    <cellStyle name="Normal 6 4 5 2 2 2" xfId="47931" xr:uid="{00000000-0005-0000-0000-0000F3940000}"/>
    <cellStyle name="Normal 6 4 5 2 3" xfId="19431" xr:uid="{00000000-0005-0000-0000-0000F4940000}"/>
    <cellStyle name="Normal 6 4 5 2 4" xfId="39381" xr:uid="{00000000-0005-0000-0000-0000F5940000}"/>
    <cellStyle name="Normal 6 4 5 3" xfId="10879" xr:uid="{00000000-0005-0000-0000-0000F6940000}"/>
    <cellStyle name="Normal 6 4 5 3 2" xfId="30831" xr:uid="{00000000-0005-0000-0000-0000F7940000}"/>
    <cellStyle name="Normal 6 4 5 3 2 2" xfId="50781" xr:uid="{00000000-0005-0000-0000-0000F8940000}"/>
    <cellStyle name="Normal 6 4 5 3 3" xfId="22281" xr:uid="{00000000-0005-0000-0000-0000F9940000}"/>
    <cellStyle name="Normal 6 4 5 3 4" xfId="42231" xr:uid="{00000000-0005-0000-0000-0000FA940000}"/>
    <cellStyle name="Normal 6 4 5 4" xfId="16579" xr:uid="{00000000-0005-0000-0000-0000FB940000}"/>
    <cellStyle name="Normal 6 4 5 4 2" xfId="36531" xr:uid="{00000000-0005-0000-0000-0000FC940000}"/>
    <cellStyle name="Normal 6 4 5 5" xfId="25131" xr:uid="{00000000-0005-0000-0000-0000FD940000}"/>
    <cellStyle name="Normal 6 4 5 5 2" xfId="45081" xr:uid="{00000000-0005-0000-0000-0000FE940000}"/>
    <cellStyle name="Normal 6 4 5 6" xfId="13729" xr:uid="{00000000-0005-0000-0000-0000FF940000}"/>
    <cellStyle name="Normal 6 4 5 7" xfId="33681" xr:uid="{00000000-0005-0000-0000-000000950000}"/>
    <cellStyle name="Normal 6 4 6" xfId="8016" xr:uid="{00000000-0005-0000-0000-000001950000}"/>
    <cellStyle name="Normal 6 4 6 2" xfId="27970" xr:uid="{00000000-0005-0000-0000-000002950000}"/>
    <cellStyle name="Normal 6 4 6 2 2" xfId="47920" xr:uid="{00000000-0005-0000-0000-000003950000}"/>
    <cellStyle name="Normal 6 4 6 3" xfId="19420" xr:uid="{00000000-0005-0000-0000-000004950000}"/>
    <cellStyle name="Normal 6 4 6 4" xfId="39370" xr:uid="{00000000-0005-0000-0000-000005950000}"/>
    <cellStyle name="Normal 6 4 7" xfId="10868" xr:uid="{00000000-0005-0000-0000-000006950000}"/>
    <cellStyle name="Normal 6 4 7 2" xfId="30820" xr:uid="{00000000-0005-0000-0000-000007950000}"/>
    <cellStyle name="Normal 6 4 7 2 2" xfId="50770" xr:uid="{00000000-0005-0000-0000-000008950000}"/>
    <cellStyle name="Normal 6 4 7 3" xfId="22270" xr:uid="{00000000-0005-0000-0000-000009950000}"/>
    <cellStyle name="Normal 6 4 7 4" xfId="42220" xr:uid="{00000000-0005-0000-0000-00000A950000}"/>
    <cellStyle name="Normal 6 4 8" xfId="16568" xr:uid="{00000000-0005-0000-0000-00000B950000}"/>
    <cellStyle name="Normal 6 4 8 2" xfId="36520" xr:uid="{00000000-0005-0000-0000-00000C950000}"/>
    <cellStyle name="Normal 6 4 9" xfId="25120" xr:uid="{00000000-0005-0000-0000-00000D950000}"/>
    <cellStyle name="Normal 6 4 9 2" xfId="45070" xr:uid="{00000000-0005-0000-0000-00000E950000}"/>
    <cellStyle name="Normal 6 5" xfId="3854" xr:uid="{00000000-0005-0000-0000-00000F950000}"/>
    <cellStyle name="Normal 6 5 10" xfId="13730" xr:uid="{00000000-0005-0000-0000-000010950000}"/>
    <cellStyle name="Normal 6 5 11" xfId="33682" xr:uid="{00000000-0005-0000-0000-000011950000}"/>
    <cellStyle name="Normal 6 5 2" xfId="3855" xr:uid="{00000000-0005-0000-0000-000012950000}"/>
    <cellStyle name="Normal 6 5 2 10" xfId="33683" xr:uid="{00000000-0005-0000-0000-000013950000}"/>
    <cellStyle name="Normal 6 5 2 2" xfId="3856" xr:uid="{00000000-0005-0000-0000-000014950000}"/>
    <cellStyle name="Normal 6 5 2 2 2" xfId="3857" xr:uid="{00000000-0005-0000-0000-000015950000}"/>
    <cellStyle name="Normal 6 5 2 2 2 2" xfId="8031" xr:uid="{00000000-0005-0000-0000-000016950000}"/>
    <cellStyle name="Normal 6 5 2 2 2 2 2" xfId="27985" xr:uid="{00000000-0005-0000-0000-000017950000}"/>
    <cellStyle name="Normal 6 5 2 2 2 2 2 2" xfId="47935" xr:uid="{00000000-0005-0000-0000-000018950000}"/>
    <cellStyle name="Normal 6 5 2 2 2 2 3" xfId="19435" xr:uid="{00000000-0005-0000-0000-000019950000}"/>
    <cellStyle name="Normal 6 5 2 2 2 2 4" xfId="39385" xr:uid="{00000000-0005-0000-0000-00001A950000}"/>
    <cellStyle name="Normal 6 5 2 2 2 3" xfId="10883" xr:uid="{00000000-0005-0000-0000-00001B950000}"/>
    <cellStyle name="Normal 6 5 2 2 2 3 2" xfId="30835" xr:uid="{00000000-0005-0000-0000-00001C950000}"/>
    <cellStyle name="Normal 6 5 2 2 2 3 2 2" xfId="50785" xr:uid="{00000000-0005-0000-0000-00001D950000}"/>
    <cellStyle name="Normal 6 5 2 2 2 3 3" xfId="22285" xr:uid="{00000000-0005-0000-0000-00001E950000}"/>
    <cellStyle name="Normal 6 5 2 2 2 3 4" xfId="42235" xr:uid="{00000000-0005-0000-0000-00001F950000}"/>
    <cellStyle name="Normal 6 5 2 2 2 4" xfId="16583" xr:uid="{00000000-0005-0000-0000-000020950000}"/>
    <cellStyle name="Normal 6 5 2 2 2 4 2" xfId="36535" xr:uid="{00000000-0005-0000-0000-000021950000}"/>
    <cellStyle name="Normal 6 5 2 2 2 5" xfId="25135" xr:uid="{00000000-0005-0000-0000-000022950000}"/>
    <cellStyle name="Normal 6 5 2 2 2 5 2" xfId="45085" xr:uid="{00000000-0005-0000-0000-000023950000}"/>
    <cellStyle name="Normal 6 5 2 2 2 6" xfId="13733" xr:uid="{00000000-0005-0000-0000-000024950000}"/>
    <cellStyle name="Normal 6 5 2 2 2 7" xfId="33685" xr:uid="{00000000-0005-0000-0000-000025950000}"/>
    <cellStyle name="Normal 6 5 2 2 3" xfId="8030" xr:uid="{00000000-0005-0000-0000-000026950000}"/>
    <cellStyle name="Normal 6 5 2 2 3 2" xfId="27984" xr:uid="{00000000-0005-0000-0000-000027950000}"/>
    <cellStyle name="Normal 6 5 2 2 3 2 2" xfId="47934" xr:uid="{00000000-0005-0000-0000-000028950000}"/>
    <cellStyle name="Normal 6 5 2 2 3 3" xfId="19434" xr:uid="{00000000-0005-0000-0000-000029950000}"/>
    <cellStyle name="Normal 6 5 2 2 3 4" xfId="39384" xr:uid="{00000000-0005-0000-0000-00002A950000}"/>
    <cellStyle name="Normal 6 5 2 2 4" xfId="10882" xr:uid="{00000000-0005-0000-0000-00002B950000}"/>
    <cellStyle name="Normal 6 5 2 2 4 2" xfId="30834" xr:uid="{00000000-0005-0000-0000-00002C950000}"/>
    <cellStyle name="Normal 6 5 2 2 4 2 2" xfId="50784" xr:uid="{00000000-0005-0000-0000-00002D950000}"/>
    <cellStyle name="Normal 6 5 2 2 4 3" xfId="22284" xr:uid="{00000000-0005-0000-0000-00002E950000}"/>
    <cellStyle name="Normal 6 5 2 2 4 4" xfId="42234" xr:uid="{00000000-0005-0000-0000-00002F950000}"/>
    <cellStyle name="Normal 6 5 2 2 5" xfId="16582" xr:uid="{00000000-0005-0000-0000-000030950000}"/>
    <cellStyle name="Normal 6 5 2 2 5 2" xfId="36534" xr:uid="{00000000-0005-0000-0000-000031950000}"/>
    <cellStyle name="Normal 6 5 2 2 6" xfId="25134" xr:uid="{00000000-0005-0000-0000-000032950000}"/>
    <cellStyle name="Normal 6 5 2 2 6 2" xfId="45084" xr:uid="{00000000-0005-0000-0000-000033950000}"/>
    <cellStyle name="Normal 6 5 2 2 7" xfId="13732" xr:uid="{00000000-0005-0000-0000-000034950000}"/>
    <cellStyle name="Normal 6 5 2 2 8" xfId="33684" xr:uid="{00000000-0005-0000-0000-000035950000}"/>
    <cellStyle name="Normal 6 5 2 3" xfId="3858" xr:uid="{00000000-0005-0000-0000-000036950000}"/>
    <cellStyle name="Normal 6 5 2 3 2" xfId="3859" xr:uid="{00000000-0005-0000-0000-000037950000}"/>
    <cellStyle name="Normal 6 5 2 3 2 2" xfId="8033" xr:uid="{00000000-0005-0000-0000-000038950000}"/>
    <cellStyle name="Normal 6 5 2 3 2 2 2" xfId="27987" xr:uid="{00000000-0005-0000-0000-000039950000}"/>
    <cellStyle name="Normal 6 5 2 3 2 2 2 2" xfId="47937" xr:uid="{00000000-0005-0000-0000-00003A950000}"/>
    <cellStyle name="Normal 6 5 2 3 2 2 3" xfId="19437" xr:uid="{00000000-0005-0000-0000-00003B950000}"/>
    <cellStyle name="Normal 6 5 2 3 2 2 4" xfId="39387" xr:uid="{00000000-0005-0000-0000-00003C950000}"/>
    <cellStyle name="Normal 6 5 2 3 2 3" xfId="10885" xr:uid="{00000000-0005-0000-0000-00003D950000}"/>
    <cellStyle name="Normal 6 5 2 3 2 3 2" xfId="30837" xr:uid="{00000000-0005-0000-0000-00003E950000}"/>
    <cellStyle name="Normal 6 5 2 3 2 3 2 2" xfId="50787" xr:uid="{00000000-0005-0000-0000-00003F950000}"/>
    <cellStyle name="Normal 6 5 2 3 2 3 3" xfId="22287" xr:uid="{00000000-0005-0000-0000-000040950000}"/>
    <cellStyle name="Normal 6 5 2 3 2 3 4" xfId="42237" xr:uid="{00000000-0005-0000-0000-000041950000}"/>
    <cellStyle name="Normal 6 5 2 3 2 4" xfId="16585" xr:uid="{00000000-0005-0000-0000-000042950000}"/>
    <cellStyle name="Normal 6 5 2 3 2 4 2" xfId="36537" xr:uid="{00000000-0005-0000-0000-000043950000}"/>
    <cellStyle name="Normal 6 5 2 3 2 5" xfId="25137" xr:uid="{00000000-0005-0000-0000-000044950000}"/>
    <cellStyle name="Normal 6 5 2 3 2 5 2" xfId="45087" xr:uid="{00000000-0005-0000-0000-000045950000}"/>
    <cellStyle name="Normal 6 5 2 3 2 6" xfId="13735" xr:uid="{00000000-0005-0000-0000-000046950000}"/>
    <cellStyle name="Normal 6 5 2 3 2 7" xfId="33687" xr:uid="{00000000-0005-0000-0000-000047950000}"/>
    <cellStyle name="Normal 6 5 2 3 3" xfId="8032" xr:uid="{00000000-0005-0000-0000-000048950000}"/>
    <cellStyle name="Normal 6 5 2 3 3 2" xfId="27986" xr:uid="{00000000-0005-0000-0000-000049950000}"/>
    <cellStyle name="Normal 6 5 2 3 3 2 2" xfId="47936" xr:uid="{00000000-0005-0000-0000-00004A950000}"/>
    <cellStyle name="Normal 6 5 2 3 3 3" xfId="19436" xr:uid="{00000000-0005-0000-0000-00004B950000}"/>
    <cellStyle name="Normal 6 5 2 3 3 4" xfId="39386" xr:uid="{00000000-0005-0000-0000-00004C950000}"/>
    <cellStyle name="Normal 6 5 2 3 4" xfId="10884" xr:uid="{00000000-0005-0000-0000-00004D950000}"/>
    <cellStyle name="Normal 6 5 2 3 4 2" xfId="30836" xr:uid="{00000000-0005-0000-0000-00004E950000}"/>
    <cellStyle name="Normal 6 5 2 3 4 2 2" xfId="50786" xr:uid="{00000000-0005-0000-0000-00004F950000}"/>
    <cellStyle name="Normal 6 5 2 3 4 3" xfId="22286" xr:uid="{00000000-0005-0000-0000-000050950000}"/>
    <cellStyle name="Normal 6 5 2 3 4 4" xfId="42236" xr:uid="{00000000-0005-0000-0000-000051950000}"/>
    <cellStyle name="Normal 6 5 2 3 5" xfId="16584" xr:uid="{00000000-0005-0000-0000-000052950000}"/>
    <cellStyle name="Normal 6 5 2 3 5 2" xfId="36536" xr:uid="{00000000-0005-0000-0000-000053950000}"/>
    <cellStyle name="Normal 6 5 2 3 6" xfId="25136" xr:uid="{00000000-0005-0000-0000-000054950000}"/>
    <cellStyle name="Normal 6 5 2 3 6 2" xfId="45086" xr:uid="{00000000-0005-0000-0000-000055950000}"/>
    <cellStyle name="Normal 6 5 2 3 7" xfId="13734" xr:uid="{00000000-0005-0000-0000-000056950000}"/>
    <cellStyle name="Normal 6 5 2 3 8" xfId="33686" xr:uid="{00000000-0005-0000-0000-000057950000}"/>
    <cellStyle name="Normal 6 5 2 4" xfId="3860" xr:uid="{00000000-0005-0000-0000-000058950000}"/>
    <cellStyle name="Normal 6 5 2 4 2" xfId="8034" xr:uid="{00000000-0005-0000-0000-000059950000}"/>
    <cellStyle name="Normal 6 5 2 4 2 2" xfId="27988" xr:uid="{00000000-0005-0000-0000-00005A950000}"/>
    <cellStyle name="Normal 6 5 2 4 2 2 2" xfId="47938" xr:uid="{00000000-0005-0000-0000-00005B950000}"/>
    <cellStyle name="Normal 6 5 2 4 2 3" xfId="19438" xr:uid="{00000000-0005-0000-0000-00005C950000}"/>
    <cellStyle name="Normal 6 5 2 4 2 4" xfId="39388" xr:uid="{00000000-0005-0000-0000-00005D950000}"/>
    <cellStyle name="Normal 6 5 2 4 3" xfId="10886" xr:uid="{00000000-0005-0000-0000-00005E950000}"/>
    <cellStyle name="Normal 6 5 2 4 3 2" xfId="30838" xr:uid="{00000000-0005-0000-0000-00005F950000}"/>
    <cellStyle name="Normal 6 5 2 4 3 2 2" xfId="50788" xr:uid="{00000000-0005-0000-0000-000060950000}"/>
    <cellStyle name="Normal 6 5 2 4 3 3" xfId="22288" xr:uid="{00000000-0005-0000-0000-000061950000}"/>
    <cellStyle name="Normal 6 5 2 4 3 4" xfId="42238" xr:uid="{00000000-0005-0000-0000-000062950000}"/>
    <cellStyle name="Normal 6 5 2 4 4" xfId="16586" xr:uid="{00000000-0005-0000-0000-000063950000}"/>
    <cellStyle name="Normal 6 5 2 4 4 2" xfId="36538" xr:uid="{00000000-0005-0000-0000-000064950000}"/>
    <cellStyle name="Normal 6 5 2 4 5" xfId="25138" xr:uid="{00000000-0005-0000-0000-000065950000}"/>
    <cellStyle name="Normal 6 5 2 4 5 2" xfId="45088" xr:uid="{00000000-0005-0000-0000-000066950000}"/>
    <cellStyle name="Normal 6 5 2 4 6" xfId="13736" xr:uid="{00000000-0005-0000-0000-000067950000}"/>
    <cellStyle name="Normal 6 5 2 4 7" xfId="33688" xr:uid="{00000000-0005-0000-0000-000068950000}"/>
    <cellStyle name="Normal 6 5 2 5" xfId="8029" xr:uid="{00000000-0005-0000-0000-000069950000}"/>
    <cellStyle name="Normal 6 5 2 5 2" xfId="27983" xr:uid="{00000000-0005-0000-0000-00006A950000}"/>
    <cellStyle name="Normal 6 5 2 5 2 2" xfId="47933" xr:uid="{00000000-0005-0000-0000-00006B950000}"/>
    <cellStyle name="Normal 6 5 2 5 3" xfId="19433" xr:uid="{00000000-0005-0000-0000-00006C950000}"/>
    <cellStyle name="Normal 6 5 2 5 4" xfId="39383" xr:uid="{00000000-0005-0000-0000-00006D950000}"/>
    <cellStyle name="Normal 6 5 2 6" xfId="10881" xr:uid="{00000000-0005-0000-0000-00006E950000}"/>
    <cellStyle name="Normal 6 5 2 6 2" xfId="30833" xr:uid="{00000000-0005-0000-0000-00006F950000}"/>
    <cellStyle name="Normal 6 5 2 6 2 2" xfId="50783" xr:uid="{00000000-0005-0000-0000-000070950000}"/>
    <cellStyle name="Normal 6 5 2 6 3" xfId="22283" xr:uid="{00000000-0005-0000-0000-000071950000}"/>
    <cellStyle name="Normal 6 5 2 6 4" xfId="42233" xr:uid="{00000000-0005-0000-0000-000072950000}"/>
    <cellStyle name="Normal 6 5 2 7" xfId="16581" xr:uid="{00000000-0005-0000-0000-000073950000}"/>
    <cellStyle name="Normal 6 5 2 7 2" xfId="36533" xr:uid="{00000000-0005-0000-0000-000074950000}"/>
    <cellStyle name="Normal 6 5 2 8" xfId="25133" xr:uid="{00000000-0005-0000-0000-000075950000}"/>
    <cellStyle name="Normal 6 5 2 8 2" xfId="45083" xr:uid="{00000000-0005-0000-0000-000076950000}"/>
    <cellStyle name="Normal 6 5 2 9" xfId="13731" xr:uid="{00000000-0005-0000-0000-000077950000}"/>
    <cellStyle name="Normal 6 5 3" xfId="3861" xr:uid="{00000000-0005-0000-0000-000078950000}"/>
    <cellStyle name="Normal 6 5 3 2" xfId="3862" xr:uid="{00000000-0005-0000-0000-000079950000}"/>
    <cellStyle name="Normal 6 5 3 2 2" xfId="8036" xr:uid="{00000000-0005-0000-0000-00007A950000}"/>
    <cellStyle name="Normal 6 5 3 2 2 2" xfId="27990" xr:uid="{00000000-0005-0000-0000-00007B950000}"/>
    <cellStyle name="Normal 6 5 3 2 2 2 2" xfId="47940" xr:uid="{00000000-0005-0000-0000-00007C950000}"/>
    <cellStyle name="Normal 6 5 3 2 2 3" xfId="19440" xr:uid="{00000000-0005-0000-0000-00007D950000}"/>
    <cellStyle name="Normal 6 5 3 2 2 4" xfId="39390" xr:uid="{00000000-0005-0000-0000-00007E950000}"/>
    <cellStyle name="Normal 6 5 3 2 3" xfId="10888" xr:uid="{00000000-0005-0000-0000-00007F950000}"/>
    <cellStyle name="Normal 6 5 3 2 3 2" xfId="30840" xr:uid="{00000000-0005-0000-0000-000080950000}"/>
    <cellStyle name="Normal 6 5 3 2 3 2 2" xfId="50790" xr:uid="{00000000-0005-0000-0000-000081950000}"/>
    <cellStyle name="Normal 6 5 3 2 3 3" xfId="22290" xr:uid="{00000000-0005-0000-0000-000082950000}"/>
    <cellStyle name="Normal 6 5 3 2 3 4" xfId="42240" xr:uid="{00000000-0005-0000-0000-000083950000}"/>
    <cellStyle name="Normal 6 5 3 2 4" xfId="16588" xr:uid="{00000000-0005-0000-0000-000084950000}"/>
    <cellStyle name="Normal 6 5 3 2 4 2" xfId="36540" xr:uid="{00000000-0005-0000-0000-000085950000}"/>
    <cellStyle name="Normal 6 5 3 2 5" xfId="25140" xr:uid="{00000000-0005-0000-0000-000086950000}"/>
    <cellStyle name="Normal 6 5 3 2 5 2" xfId="45090" xr:uid="{00000000-0005-0000-0000-000087950000}"/>
    <cellStyle name="Normal 6 5 3 2 6" xfId="13738" xr:uid="{00000000-0005-0000-0000-000088950000}"/>
    <cellStyle name="Normal 6 5 3 2 7" xfId="33690" xr:uid="{00000000-0005-0000-0000-000089950000}"/>
    <cellStyle name="Normal 6 5 3 3" xfId="8035" xr:uid="{00000000-0005-0000-0000-00008A950000}"/>
    <cellStyle name="Normal 6 5 3 3 2" xfId="27989" xr:uid="{00000000-0005-0000-0000-00008B950000}"/>
    <cellStyle name="Normal 6 5 3 3 2 2" xfId="47939" xr:uid="{00000000-0005-0000-0000-00008C950000}"/>
    <cellStyle name="Normal 6 5 3 3 3" xfId="19439" xr:uid="{00000000-0005-0000-0000-00008D950000}"/>
    <cellStyle name="Normal 6 5 3 3 4" xfId="39389" xr:uid="{00000000-0005-0000-0000-00008E950000}"/>
    <cellStyle name="Normal 6 5 3 4" xfId="10887" xr:uid="{00000000-0005-0000-0000-00008F950000}"/>
    <cellStyle name="Normal 6 5 3 4 2" xfId="30839" xr:uid="{00000000-0005-0000-0000-000090950000}"/>
    <cellStyle name="Normal 6 5 3 4 2 2" xfId="50789" xr:uid="{00000000-0005-0000-0000-000091950000}"/>
    <cellStyle name="Normal 6 5 3 4 3" xfId="22289" xr:uid="{00000000-0005-0000-0000-000092950000}"/>
    <cellStyle name="Normal 6 5 3 4 4" xfId="42239" xr:uid="{00000000-0005-0000-0000-000093950000}"/>
    <cellStyle name="Normal 6 5 3 5" xfId="16587" xr:uid="{00000000-0005-0000-0000-000094950000}"/>
    <cellStyle name="Normal 6 5 3 5 2" xfId="36539" xr:uid="{00000000-0005-0000-0000-000095950000}"/>
    <cellStyle name="Normal 6 5 3 6" xfId="25139" xr:uid="{00000000-0005-0000-0000-000096950000}"/>
    <cellStyle name="Normal 6 5 3 6 2" xfId="45089" xr:uid="{00000000-0005-0000-0000-000097950000}"/>
    <cellStyle name="Normal 6 5 3 7" xfId="13737" xr:uid="{00000000-0005-0000-0000-000098950000}"/>
    <cellStyle name="Normal 6 5 3 8" xfId="33689" xr:uid="{00000000-0005-0000-0000-000099950000}"/>
    <cellStyle name="Normal 6 5 4" xfId="3863" xr:uid="{00000000-0005-0000-0000-00009A950000}"/>
    <cellStyle name="Normal 6 5 4 2" xfId="3864" xr:uid="{00000000-0005-0000-0000-00009B950000}"/>
    <cellStyle name="Normal 6 5 4 2 2" xfId="8038" xr:uid="{00000000-0005-0000-0000-00009C950000}"/>
    <cellStyle name="Normal 6 5 4 2 2 2" xfId="27992" xr:uid="{00000000-0005-0000-0000-00009D950000}"/>
    <cellStyle name="Normal 6 5 4 2 2 2 2" xfId="47942" xr:uid="{00000000-0005-0000-0000-00009E950000}"/>
    <cellStyle name="Normal 6 5 4 2 2 3" xfId="19442" xr:uid="{00000000-0005-0000-0000-00009F950000}"/>
    <cellStyle name="Normal 6 5 4 2 2 4" xfId="39392" xr:uid="{00000000-0005-0000-0000-0000A0950000}"/>
    <cellStyle name="Normal 6 5 4 2 3" xfId="10890" xr:uid="{00000000-0005-0000-0000-0000A1950000}"/>
    <cellStyle name="Normal 6 5 4 2 3 2" xfId="30842" xr:uid="{00000000-0005-0000-0000-0000A2950000}"/>
    <cellStyle name="Normal 6 5 4 2 3 2 2" xfId="50792" xr:uid="{00000000-0005-0000-0000-0000A3950000}"/>
    <cellStyle name="Normal 6 5 4 2 3 3" xfId="22292" xr:uid="{00000000-0005-0000-0000-0000A4950000}"/>
    <cellStyle name="Normal 6 5 4 2 3 4" xfId="42242" xr:uid="{00000000-0005-0000-0000-0000A5950000}"/>
    <cellStyle name="Normal 6 5 4 2 4" xfId="16590" xr:uid="{00000000-0005-0000-0000-0000A6950000}"/>
    <cellStyle name="Normal 6 5 4 2 4 2" xfId="36542" xr:uid="{00000000-0005-0000-0000-0000A7950000}"/>
    <cellStyle name="Normal 6 5 4 2 5" xfId="25142" xr:uid="{00000000-0005-0000-0000-0000A8950000}"/>
    <cellStyle name="Normal 6 5 4 2 5 2" xfId="45092" xr:uid="{00000000-0005-0000-0000-0000A9950000}"/>
    <cellStyle name="Normal 6 5 4 2 6" xfId="13740" xr:uid="{00000000-0005-0000-0000-0000AA950000}"/>
    <cellStyle name="Normal 6 5 4 2 7" xfId="33692" xr:uid="{00000000-0005-0000-0000-0000AB950000}"/>
    <cellStyle name="Normal 6 5 4 3" xfId="8037" xr:uid="{00000000-0005-0000-0000-0000AC950000}"/>
    <cellStyle name="Normal 6 5 4 3 2" xfId="27991" xr:uid="{00000000-0005-0000-0000-0000AD950000}"/>
    <cellStyle name="Normal 6 5 4 3 2 2" xfId="47941" xr:uid="{00000000-0005-0000-0000-0000AE950000}"/>
    <cellStyle name="Normal 6 5 4 3 3" xfId="19441" xr:uid="{00000000-0005-0000-0000-0000AF950000}"/>
    <cellStyle name="Normal 6 5 4 3 4" xfId="39391" xr:uid="{00000000-0005-0000-0000-0000B0950000}"/>
    <cellStyle name="Normal 6 5 4 4" xfId="10889" xr:uid="{00000000-0005-0000-0000-0000B1950000}"/>
    <cellStyle name="Normal 6 5 4 4 2" xfId="30841" xr:uid="{00000000-0005-0000-0000-0000B2950000}"/>
    <cellStyle name="Normal 6 5 4 4 2 2" xfId="50791" xr:uid="{00000000-0005-0000-0000-0000B3950000}"/>
    <cellStyle name="Normal 6 5 4 4 3" xfId="22291" xr:uid="{00000000-0005-0000-0000-0000B4950000}"/>
    <cellStyle name="Normal 6 5 4 4 4" xfId="42241" xr:uid="{00000000-0005-0000-0000-0000B5950000}"/>
    <cellStyle name="Normal 6 5 4 5" xfId="16589" xr:uid="{00000000-0005-0000-0000-0000B6950000}"/>
    <cellStyle name="Normal 6 5 4 5 2" xfId="36541" xr:uid="{00000000-0005-0000-0000-0000B7950000}"/>
    <cellStyle name="Normal 6 5 4 6" xfId="25141" xr:uid="{00000000-0005-0000-0000-0000B8950000}"/>
    <cellStyle name="Normal 6 5 4 6 2" xfId="45091" xr:uid="{00000000-0005-0000-0000-0000B9950000}"/>
    <cellStyle name="Normal 6 5 4 7" xfId="13739" xr:uid="{00000000-0005-0000-0000-0000BA950000}"/>
    <cellStyle name="Normal 6 5 4 8" xfId="33691" xr:uid="{00000000-0005-0000-0000-0000BB950000}"/>
    <cellStyle name="Normal 6 5 5" xfId="3865" xr:uid="{00000000-0005-0000-0000-0000BC950000}"/>
    <cellStyle name="Normal 6 5 5 2" xfId="8039" xr:uid="{00000000-0005-0000-0000-0000BD950000}"/>
    <cellStyle name="Normal 6 5 5 2 2" xfId="27993" xr:uid="{00000000-0005-0000-0000-0000BE950000}"/>
    <cellStyle name="Normal 6 5 5 2 2 2" xfId="47943" xr:uid="{00000000-0005-0000-0000-0000BF950000}"/>
    <cellStyle name="Normal 6 5 5 2 3" xfId="19443" xr:uid="{00000000-0005-0000-0000-0000C0950000}"/>
    <cellStyle name="Normal 6 5 5 2 4" xfId="39393" xr:uid="{00000000-0005-0000-0000-0000C1950000}"/>
    <cellStyle name="Normal 6 5 5 3" xfId="10891" xr:uid="{00000000-0005-0000-0000-0000C2950000}"/>
    <cellStyle name="Normal 6 5 5 3 2" xfId="30843" xr:uid="{00000000-0005-0000-0000-0000C3950000}"/>
    <cellStyle name="Normal 6 5 5 3 2 2" xfId="50793" xr:uid="{00000000-0005-0000-0000-0000C4950000}"/>
    <cellStyle name="Normal 6 5 5 3 3" xfId="22293" xr:uid="{00000000-0005-0000-0000-0000C5950000}"/>
    <cellStyle name="Normal 6 5 5 3 4" xfId="42243" xr:uid="{00000000-0005-0000-0000-0000C6950000}"/>
    <cellStyle name="Normal 6 5 5 4" xfId="16591" xr:uid="{00000000-0005-0000-0000-0000C7950000}"/>
    <cellStyle name="Normal 6 5 5 4 2" xfId="36543" xr:uid="{00000000-0005-0000-0000-0000C8950000}"/>
    <cellStyle name="Normal 6 5 5 5" xfId="25143" xr:uid="{00000000-0005-0000-0000-0000C9950000}"/>
    <cellStyle name="Normal 6 5 5 5 2" xfId="45093" xr:uid="{00000000-0005-0000-0000-0000CA950000}"/>
    <cellStyle name="Normal 6 5 5 6" xfId="13741" xr:uid="{00000000-0005-0000-0000-0000CB950000}"/>
    <cellStyle name="Normal 6 5 5 7" xfId="33693" xr:uid="{00000000-0005-0000-0000-0000CC950000}"/>
    <cellStyle name="Normal 6 5 6" xfId="8028" xr:uid="{00000000-0005-0000-0000-0000CD950000}"/>
    <cellStyle name="Normal 6 5 6 2" xfId="27982" xr:uid="{00000000-0005-0000-0000-0000CE950000}"/>
    <cellStyle name="Normal 6 5 6 2 2" xfId="47932" xr:uid="{00000000-0005-0000-0000-0000CF950000}"/>
    <cellStyle name="Normal 6 5 6 3" xfId="19432" xr:uid="{00000000-0005-0000-0000-0000D0950000}"/>
    <cellStyle name="Normal 6 5 6 4" xfId="39382" xr:uid="{00000000-0005-0000-0000-0000D1950000}"/>
    <cellStyle name="Normal 6 5 7" xfId="10880" xr:uid="{00000000-0005-0000-0000-0000D2950000}"/>
    <cellStyle name="Normal 6 5 7 2" xfId="30832" xr:uid="{00000000-0005-0000-0000-0000D3950000}"/>
    <cellStyle name="Normal 6 5 7 2 2" xfId="50782" xr:uid="{00000000-0005-0000-0000-0000D4950000}"/>
    <cellStyle name="Normal 6 5 7 3" xfId="22282" xr:uid="{00000000-0005-0000-0000-0000D5950000}"/>
    <cellStyle name="Normal 6 5 7 4" xfId="42232" xr:uid="{00000000-0005-0000-0000-0000D6950000}"/>
    <cellStyle name="Normal 6 5 8" xfId="16580" xr:uid="{00000000-0005-0000-0000-0000D7950000}"/>
    <cellStyle name="Normal 6 5 8 2" xfId="36532" xr:uid="{00000000-0005-0000-0000-0000D8950000}"/>
    <cellStyle name="Normal 6 5 9" xfId="25132" xr:uid="{00000000-0005-0000-0000-0000D9950000}"/>
    <cellStyle name="Normal 6 5 9 2" xfId="45082" xr:uid="{00000000-0005-0000-0000-0000DA950000}"/>
    <cellStyle name="Normal 6 6" xfId="3866" xr:uid="{00000000-0005-0000-0000-0000DB950000}"/>
    <cellStyle name="Normal 6 6 10" xfId="13742" xr:uid="{00000000-0005-0000-0000-0000DC950000}"/>
    <cellStyle name="Normal 6 6 11" xfId="33694" xr:uid="{00000000-0005-0000-0000-0000DD950000}"/>
    <cellStyle name="Normal 6 6 2" xfId="3867" xr:uid="{00000000-0005-0000-0000-0000DE950000}"/>
    <cellStyle name="Normal 6 6 2 10" xfId="33695" xr:uid="{00000000-0005-0000-0000-0000DF950000}"/>
    <cellStyle name="Normal 6 6 2 2" xfId="3868" xr:uid="{00000000-0005-0000-0000-0000E0950000}"/>
    <cellStyle name="Normal 6 6 2 2 2" xfId="3869" xr:uid="{00000000-0005-0000-0000-0000E1950000}"/>
    <cellStyle name="Normal 6 6 2 2 2 2" xfId="8043" xr:uid="{00000000-0005-0000-0000-0000E2950000}"/>
    <cellStyle name="Normal 6 6 2 2 2 2 2" xfId="27997" xr:uid="{00000000-0005-0000-0000-0000E3950000}"/>
    <cellStyle name="Normal 6 6 2 2 2 2 2 2" xfId="47947" xr:uid="{00000000-0005-0000-0000-0000E4950000}"/>
    <cellStyle name="Normal 6 6 2 2 2 2 3" xfId="19447" xr:uid="{00000000-0005-0000-0000-0000E5950000}"/>
    <cellStyle name="Normal 6 6 2 2 2 2 4" xfId="39397" xr:uid="{00000000-0005-0000-0000-0000E6950000}"/>
    <cellStyle name="Normal 6 6 2 2 2 3" xfId="10895" xr:uid="{00000000-0005-0000-0000-0000E7950000}"/>
    <cellStyle name="Normal 6 6 2 2 2 3 2" xfId="30847" xr:uid="{00000000-0005-0000-0000-0000E8950000}"/>
    <cellStyle name="Normal 6 6 2 2 2 3 2 2" xfId="50797" xr:uid="{00000000-0005-0000-0000-0000E9950000}"/>
    <cellStyle name="Normal 6 6 2 2 2 3 3" xfId="22297" xr:uid="{00000000-0005-0000-0000-0000EA950000}"/>
    <cellStyle name="Normal 6 6 2 2 2 3 4" xfId="42247" xr:uid="{00000000-0005-0000-0000-0000EB950000}"/>
    <cellStyle name="Normal 6 6 2 2 2 4" xfId="16595" xr:uid="{00000000-0005-0000-0000-0000EC950000}"/>
    <cellStyle name="Normal 6 6 2 2 2 4 2" xfId="36547" xr:uid="{00000000-0005-0000-0000-0000ED950000}"/>
    <cellStyle name="Normal 6 6 2 2 2 5" xfId="25147" xr:uid="{00000000-0005-0000-0000-0000EE950000}"/>
    <cellStyle name="Normal 6 6 2 2 2 5 2" xfId="45097" xr:uid="{00000000-0005-0000-0000-0000EF950000}"/>
    <cellStyle name="Normal 6 6 2 2 2 6" xfId="13745" xr:uid="{00000000-0005-0000-0000-0000F0950000}"/>
    <cellStyle name="Normal 6 6 2 2 2 7" xfId="33697" xr:uid="{00000000-0005-0000-0000-0000F1950000}"/>
    <cellStyle name="Normal 6 6 2 2 3" xfId="8042" xr:uid="{00000000-0005-0000-0000-0000F2950000}"/>
    <cellStyle name="Normal 6 6 2 2 3 2" xfId="27996" xr:uid="{00000000-0005-0000-0000-0000F3950000}"/>
    <cellStyle name="Normal 6 6 2 2 3 2 2" xfId="47946" xr:uid="{00000000-0005-0000-0000-0000F4950000}"/>
    <cellStyle name="Normal 6 6 2 2 3 3" xfId="19446" xr:uid="{00000000-0005-0000-0000-0000F5950000}"/>
    <cellStyle name="Normal 6 6 2 2 3 4" xfId="39396" xr:uid="{00000000-0005-0000-0000-0000F6950000}"/>
    <cellStyle name="Normal 6 6 2 2 4" xfId="10894" xr:uid="{00000000-0005-0000-0000-0000F7950000}"/>
    <cellStyle name="Normal 6 6 2 2 4 2" xfId="30846" xr:uid="{00000000-0005-0000-0000-0000F8950000}"/>
    <cellStyle name="Normal 6 6 2 2 4 2 2" xfId="50796" xr:uid="{00000000-0005-0000-0000-0000F9950000}"/>
    <cellStyle name="Normal 6 6 2 2 4 3" xfId="22296" xr:uid="{00000000-0005-0000-0000-0000FA950000}"/>
    <cellStyle name="Normal 6 6 2 2 4 4" xfId="42246" xr:uid="{00000000-0005-0000-0000-0000FB950000}"/>
    <cellStyle name="Normal 6 6 2 2 5" xfId="16594" xr:uid="{00000000-0005-0000-0000-0000FC950000}"/>
    <cellStyle name="Normal 6 6 2 2 5 2" xfId="36546" xr:uid="{00000000-0005-0000-0000-0000FD950000}"/>
    <cellStyle name="Normal 6 6 2 2 6" xfId="25146" xr:uid="{00000000-0005-0000-0000-0000FE950000}"/>
    <cellStyle name="Normal 6 6 2 2 6 2" xfId="45096" xr:uid="{00000000-0005-0000-0000-0000FF950000}"/>
    <cellStyle name="Normal 6 6 2 2 7" xfId="13744" xr:uid="{00000000-0005-0000-0000-000000960000}"/>
    <cellStyle name="Normal 6 6 2 2 8" xfId="33696" xr:uid="{00000000-0005-0000-0000-000001960000}"/>
    <cellStyle name="Normal 6 6 2 3" xfId="3870" xr:uid="{00000000-0005-0000-0000-000002960000}"/>
    <cellStyle name="Normal 6 6 2 3 2" xfId="3871" xr:uid="{00000000-0005-0000-0000-000003960000}"/>
    <cellStyle name="Normal 6 6 2 3 2 2" xfId="8045" xr:uid="{00000000-0005-0000-0000-000004960000}"/>
    <cellStyle name="Normal 6 6 2 3 2 2 2" xfId="27999" xr:uid="{00000000-0005-0000-0000-000005960000}"/>
    <cellStyle name="Normal 6 6 2 3 2 2 2 2" xfId="47949" xr:uid="{00000000-0005-0000-0000-000006960000}"/>
    <cellStyle name="Normal 6 6 2 3 2 2 3" xfId="19449" xr:uid="{00000000-0005-0000-0000-000007960000}"/>
    <cellStyle name="Normal 6 6 2 3 2 2 4" xfId="39399" xr:uid="{00000000-0005-0000-0000-000008960000}"/>
    <cellStyle name="Normal 6 6 2 3 2 3" xfId="10897" xr:uid="{00000000-0005-0000-0000-000009960000}"/>
    <cellStyle name="Normal 6 6 2 3 2 3 2" xfId="30849" xr:uid="{00000000-0005-0000-0000-00000A960000}"/>
    <cellStyle name="Normal 6 6 2 3 2 3 2 2" xfId="50799" xr:uid="{00000000-0005-0000-0000-00000B960000}"/>
    <cellStyle name="Normal 6 6 2 3 2 3 3" xfId="22299" xr:uid="{00000000-0005-0000-0000-00000C960000}"/>
    <cellStyle name="Normal 6 6 2 3 2 3 4" xfId="42249" xr:uid="{00000000-0005-0000-0000-00000D960000}"/>
    <cellStyle name="Normal 6 6 2 3 2 4" xfId="16597" xr:uid="{00000000-0005-0000-0000-00000E960000}"/>
    <cellStyle name="Normal 6 6 2 3 2 4 2" xfId="36549" xr:uid="{00000000-0005-0000-0000-00000F960000}"/>
    <cellStyle name="Normal 6 6 2 3 2 5" xfId="25149" xr:uid="{00000000-0005-0000-0000-000010960000}"/>
    <cellStyle name="Normal 6 6 2 3 2 5 2" xfId="45099" xr:uid="{00000000-0005-0000-0000-000011960000}"/>
    <cellStyle name="Normal 6 6 2 3 2 6" xfId="13747" xr:uid="{00000000-0005-0000-0000-000012960000}"/>
    <cellStyle name="Normal 6 6 2 3 2 7" xfId="33699" xr:uid="{00000000-0005-0000-0000-000013960000}"/>
    <cellStyle name="Normal 6 6 2 3 3" xfId="8044" xr:uid="{00000000-0005-0000-0000-000014960000}"/>
    <cellStyle name="Normal 6 6 2 3 3 2" xfId="27998" xr:uid="{00000000-0005-0000-0000-000015960000}"/>
    <cellStyle name="Normal 6 6 2 3 3 2 2" xfId="47948" xr:uid="{00000000-0005-0000-0000-000016960000}"/>
    <cellStyle name="Normal 6 6 2 3 3 3" xfId="19448" xr:uid="{00000000-0005-0000-0000-000017960000}"/>
    <cellStyle name="Normal 6 6 2 3 3 4" xfId="39398" xr:uid="{00000000-0005-0000-0000-000018960000}"/>
    <cellStyle name="Normal 6 6 2 3 4" xfId="10896" xr:uid="{00000000-0005-0000-0000-000019960000}"/>
    <cellStyle name="Normal 6 6 2 3 4 2" xfId="30848" xr:uid="{00000000-0005-0000-0000-00001A960000}"/>
    <cellStyle name="Normal 6 6 2 3 4 2 2" xfId="50798" xr:uid="{00000000-0005-0000-0000-00001B960000}"/>
    <cellStyle name="Normal 6 6 2 3 4 3" xfId="22298" xr:uid="{00000000-0005-0000-0000-00001C960000}"/>
    <cellStyle name="Normal 6 6 2 3 4 4" xfId="42248" xr:uid="{00000000-0005-0000-0000-00001D960000}"/>
    <cellStyle name="Normal 6 6 2 3 5" xfId="16596" xr:uid="{00000000-0005-0000-0000-00001E960000}"/>
    <cellStyle name="Normal 6 6 2 3 5 2" xfId="36548" xr:uid="{00000000-0005-0000-0000-00001F960000}"/>
    <cellStyle name="Normal 6 6 2 3 6" xfId="25148" xr:uid="{00000000-0005-0000-0000-000020960000}"/>
    <cellStyle name="Normal 6 6 2 3 6 2" xfId="45098" xr:uid="{00000000-0005-0000-0000-000021960000}"/>
    <cellStyle name="Normal 6 6 2 3 7" xfId="13746" xr:uid="{00000000-0005-0000-0000-000022960000}"/>
    <cellStyle name="Normal 6 6 2 3 8" xfId="33698" xr:uid="{00000000-0005-0000-0000-000023960000}"/>
    <cellStyle name="Normal 6 6 2 4" xfId="3872" xr:uid="{00000000-0005-0000-0000-000024960000}"/>
    <cellStyle name="Normal 6 6 2 4 2" xfId="8046" xr:uid="{00000000-0005-0000-0000-000025960000}"/>
    <cellStyle name="Normal 6 6 2 4 2 2" xfId="28000" xr:uid="{00000000-0005-0000-0000-000026960000}"/>
    <cellStyle name="Normal 6 6 2 4 2 2 2" xfId="47950" xr:uid="{00000000-0005-0000-0000-000027960000}"/>
    <cellStyle name="Normal 6 6 2 4 2 3" xfId="19450" xr:uid="{00000000-0005-0000-0000-000028960000}"/>
    <cellStyle name="Normal 6 6 2 4 2 4" xfId="39400" xr:uid="{00000000-0005-0000-0000-000029960000}"/>
    <cellStyle name="Normal 6 6 2 4 3" xfId="10898" xr:uid="{00000000-0005-0000-0000-00002A960000}"/>
    <cellStyle name="Normal 6 6 2 4 3 2" xfId="30850" xr:uid="{00000000-0005-0000-0000-00002B960000}"/>
    <cellStyle name="Normal 6 6 2 4 3 2 2" xfId="50800" xr:uid="{00000000-0005-0000-0000-00002C960000}"/>
    <cellStyle name="Normal 6 6 2 4 3 3" xfId="22300" xr:uid="{00000000-0005-0000-0000-00002D960000}"/>
    <cellStyle name="Normal 6 6 2 4 3 4" xfId="42250" xr:uid="{00000000-0005-0000-0000-00002E960000}"/>
    <cellStyle name="Normal 6 6 2 4 4" xfId="16598" xr:uid="{00000000-0005-0000-0000-00002F960000}"/>
    <cellStyle name="Normal 6 6 2 4 4 2" xfId="36550" xr:uid="{00000000-0005-0000-0000-000030960000}"/>
    <cellStyle name="Normal 6 6 2 4 5" xfId="25150" xr:uid="{00000000-0005-0000-0000-000031960000}"/>
    <cellStyle name="Normal 6 6 2 4 5 2" xfId="45100" xr:uid="{00000000-0005-0000-0000-000032960000}"/>
    <cellStyle name="Normal 6 6 2 4 6" xfId="13748" xr:uid="{00000000-0005-0000-0000-000033960000}"/>
    <cellStyle name="Normal 6 6 2 4 7" xfId="33700" xr:uid="{00000000-0005-0000-0000-000034960000}"/>
    <cellStyle name="Normal 6 6 2 5" xfId="8041" xr:uid="{00000000-0005-0000-0000-000035960000}"/>
    <cellStyle name="Normal 6 6 2 5 2" xfId="27995" xr:uid="{00000000-0005-0000-0000-000036960000}"/>
    <cellStyle name="Normal 6 6 2 5 2 2" xfId="47945" xr:uid="{00000000-0005-0000-0000-000037960000}"/>
    <cellStyle name="Normal 6 6 2 5 3" xfId="19445" xr:uid="{00000000-0005-0000-0000-000038960000}"/>
    <cellStyle name="Normal 6 6 2 5 4" xfId="39395" xr:uid="{00000000-0005-0000-0000-000039960000}"/>
    <cellStyle name="Normal 6 6 2 6" xfId="10893" xr:uid="{00000000-0005-0000-0000-00003A960000}"/>
    <cellStyle name="Normal 6 6 2 6 2" xfId="30845" xr:uid="{00000000-0005-0000-0000-00003B960000}"/>
    <cellStyle name="Normal 6 6 2 6 2 2" xfId="50795" xr:uid="{00000000-0005-0000-0000-00003C960000}"/>
    <cellStyle name="Normal 6 6 2 6 3" xfId="22295" xr:uid="{00000000-0005-0000-0000-00003D960000}"/>
    <cellStyle name="Normal 6 6 2 6 4" xfId="42245" xr:uid="{00000000-0005-0000-0000-00003E960000}"/>
    <cellStyle name="Normal 6 6 2 7" xfId="16593" xr:uid="{00000000-0005-0000-0000-00003F960000}"/>
    <cellStyle name="Normal 6 6 2 7 2" xfId="36545" xr:uid="{00000000-0005-0000-0000-000040960000}"/>
    <cellStyle name="Normal 6 6 2 8" xfId="25145" xr:uid="{00000000-0005-0000-0000-000041960000}"/>
    <cellStyle name="Normal 6 6 2 8 2" xfId="45095" xr:uid="{00000000-0005-0000-0000-000042960000}"/>
    <cellStyle name="Normal 6 6 2 9" xfId="13743" xr:uid="{00000000-0005-0000-0000-000043960000}"/>
    <cellStyle name="Normal 6 6 3" xfId="3873" xr:uid="{00000000-0005-0000-0000-000044960000}"/>
    <cellStyle name="Normal 6 6 3 2" xfId="3874" xr:uid="{00000000-0005-0000-0000-000045960000}"/>
    <cellStyle name="Normal 6 6 3 2 2" xfId="8048" xr:uid="{00000000-0005-0000-0000-000046960000}"/>
    <cellStyle name="Normal 6 6 3 2 2 2" xfId="28002" xr:uid="{00000000-0005-0000-0000-000047960000}"/>
    <cellStyle name="Normal 6 6 3 2 2 2 2" xfId="47952" xr:uid="{00000000-0005-0000-0000-000048960000}"/>
    <cellStyle name="Normal 6 6 3 2 2 3" xfId="19452" xr:uid="{00000000-0005-0000-0000-000049960000}"/>
    <cellStyle name="Normal 6 6 3 2 2 4" xfId="39402" xr:uid="{00000000-0005-0000-0000-00004A960000}"/>
    <cellStyle name="Normal 6 6 3 2 3" xfId="10900" xr:uid="{00000000-0005-0000-0000-00004B960000}"/>
    <cellStyle name="Normal 6 6 3 2 3 2" xfId="30852" xr:uid="{00000000-0005-0000-0000-00004C960000}"/>
    <cellStyle name="Normal 6 6 3 2 3 2 2" xfId="50802" xr:uid="{00000000-0005-0000-0000-00004D960000}"/>
    <cellStyle name="Normal 6 6 3 2 3 3" xfId="22302" xr:uid="{00000000-0005-0000-0000-00004E960000}"/>
    <cellStyle name="Normal 6 6 3 2 3 4" xfId="42252" xr:uid="{00000000-0005-0000-0000-00004F960000}"/>
    <cellStyle name="Normal 6 6 3 2 4" xfId="16600" xr:uid="{00000000-0005-0000-0000-000050960000}"/>
    <cellStyle name="Normal 6 6 3 2 4 2" xfId="36552" xr:uid="{00000000-0005-0000-0000-000051960000}"/>
    <cellStyle name="Normal 6 6 3 2 5" xfId="25152" xr:uid="{00000000-0005-0000-0000-000052960000}"/>
    <cellStyle name="Normal 6 6 3 2 5 2" xfId="45102" xr:uid="{00000000-0005-0000-0000-000053960000}"/>
    <cellStyle name="Normal 6 6 3 2 6" xfId="13750" xr:uid="{00000000-0005-0000-0000-000054960000}"/>
    <cellStyle name="Normal 6 6 3 2 7" xfId="33702" xr:uid="{00000000-0005-0000-0000-000055960000}"/>
    <cellStyle name="Normal 6 6 3 3" xfId="8047" xr:uid="{00000000-0005-0000-0000-000056960000}"/>
    <cellStyle name="Normal 6 6 3 3 2" xfId="28001" xr:uid="{00000000-0005-0000-0000-000057960000}"/>
    <cellStyle name="Normal 6 6 3 3 2 2" xfId="47951" xr:uid="{00000000-0005-0000-0000-000058960000}"/>
    <cellStyle name="Normal 6 6 3 3 3" xfId="19451" xr:uid="{00000000-0005-0000-0000-000059960000}"/>
    <cellStyle name="Normal 6 6 3 3 4" xfId="39401" xr:uid="{00000000-0005-0000-0000-00005A960000}"/>
    <cellStyle name="Normal 6 6 3 4" xfId="10899" xr:uid="{00000000-0005-0000-0000-00005B960000}"/>
    <cellStyle name="Normal 6 6 3 4 2" xfId="30851" xr:uid="{00000000-0005-0000-0000-00005C960000}"/>
    <cellStyle name="Normal 6 6 3 4 2 2" xfId="50801" xr:uid="{00000000-0005-0000-0000-00005D960000}"/>
    <cellStyle name="Normal 6 6 3 4 3" xfId="22301" xr:uid="{00000000-0005-0000-0000-00005E960000}"/>
    <cellStyle name="Normal 6 6 3 4 4" xfId="42251" xr:uid="{00000000-0005-0000-0000-00005F960000}"/>
    <cellStyle name="Normal 6 6 3 5" xfId="16599" xr:uid="{00000000-0005-0000-0000-000060960000}"/>
    <cellStyle name="Normal 6 6 3 5 2" xfId="36551" xr:uid="{00000000-0005-0000-0000-000061960000}"/>
    <cellStyle name="Normal 6 6 3 6" xfId="25151" xr:uid="{00000000-0005-0000-0000-000062960000}"/>
    <cellStyle name="Normal 6 6 3 6 2" xfId="45101" xr:uid="{00000000-0005-0000-0000-000063960000}"/>
    <cellStyle name="Normal 6 6 3 7" xfId="13749" xr:uid="{00000000-0005-0000-0000-000064960000}"/>
    <cellStyle name="Normal 6 6 3 8" xfId="33701" xr:uid="{00000000-0005-0000-0000-000065960000}"/>
    <cellStyle name="Normal 6 6 4" xfId="3875" xr:uid="{00000000-0005-0000-0000-000066960000}"/>
    <cellStyle name="Normal 6 6 4 2" xfId="3876" xr:uid="{00000000-0005-0000-0000-000067960000}"/>
    <cellStyle name="Normal 6 6 4 2 2" xfId="8050" xr:uid="{00000000-0005-0000-0000-000068960000}"/>
    <cellStyle name="Normal 6 6 4 2 2 2" xfId="28004" xr:uid="{00000000-0005-0000-0000-000069960000}"/>
    <cellStyle name="Normal 6 6 4 2 2 2 2" xfId="47954" xr:uid="{00000000-0005-0000-0000-00006A960000}"/>
    <cellStyle name="Normal 6 6 4 2 2 3" xfId="19454" xr:uid="{00000000-0005-0000-0000-00006B960000}"/>
    <cellStyle name="Normal 6 6 4 2 2 4" xfId="39404" xr:uid="{00000000-0005-0000-0000-00006C960000}"/>
    <cellStyle name="Normal 6 6 4 2 3" xfId="10902" xr:uid="{00000000-0005-0000-0000-00006D960000}"/>
    <cellStyle name="Normal 6 6 4 2 3 2" xfId="30854" xr:uid="{00000000-0005-0000-0000-00006E960000}"/>
    <cellStyle name="Normal 6 6 4 2 3 2 2" xfId="50804" xr:uid="{00000000-0005-0000-0000-00006F960000}"/>
    <cellStyle name="Normal 6 6 4 2 3 3" xfId="22304" xr:uid="{00000000-0005-0000-0000-000070960000}"/>
    <cellStyle name="Normal 6 6 4 2 3 4" xfId="42254" xr:uid="{00000000-0005-0000-0000-000071960000}"/>
    <cellStyle name="Normal 6 6 4 2 4" xfId="16602" xr:uid="{00000000-0005-0000-0000-000072960000}"/>
    <cellStyle name="Normal 6 6 4 2 4 2" xfId="36554" xr:uid="{00000000-0005-0000-0000-000073960000}"/>
    <cellStyle name="Normal 6 6 4 2 5" xfId="25154" xr:uid="{00000000-0005-0000-0000-000074960000}"/>
    <cellStyle name="Normal 6 6 4 2 5 2" xfId="45104" xr:uid="{00000000-0005-0000-0000-000075960000}"/>
    <cellStyle name="Normal 6 6 4 2 6" xfId="13752" xr:uid="{00000000-0005-0000-0000-000076960000}"/>
    <cellStyle name="Normal 6 6 4 2 7" xfId="33704" xr:uid="{00000000-0005-0000-0000-000077960000}"/>
    <cellStyle name="Normal 6 6 4 3" xfId="8049" xr:uid="{00000000-0005-0000-0000-000078960000}"/>
    <cellStyle name="Normal 6 6 4 3 2" xfId="28003" xr:uid="{00000000-0005-0000-0000-000079960000}"/>
    <cellStyle name="Normal 6 6 4 3 2 2" xfId="47953" xr:uid="{00000000-0005-0000-0000-00007A960000}"/>
    <cellStyle name="Normal 6 6 4 3 3" xfId="19453" xr:uid="{00000000-0005-0000-0000-00007B960000}"/>
    <cellStyle name="Normal 6 6 4 3 4" xfId="39403" xr:uid="{00000000-0005-0000-0000-00007C960000}"/>
    <cellStyle name="Normal 6 6 4 4" xfId="10901" xr:uid="{00000000-0005-0000-0000-00007D960000}"/>
    <cellStyle name="Normal 6 6 4 4 2" xfId="30853" xr:uid="{00000000-0005-0000-0000-00007E960000}"/>
    <cellStyle name="Normal 6 6 4 4 2 2" xfId="50803" xr:uid="{00000000-0005-0000-0000-00007F960000}"/>
    <cellStyle name="Normal 6 6 4 4 3" xfId="22303" xr:uid="{00000000-0005-0000-0000-000080960000}"/>
    <cellStyle name="Normal 6 6 4 4 4" xfId="42253" xr:uid="{00000000-0005-0000-0000-000081960000}"/>
    <cellStyle name="Normal 6 6 4 5" xfId="16601" xr:uid="{00000000-0005-0000-0000-000082960000}"/>
    <cellStyle name="Normal 6 6 4 5 2" xfId="36553" xr:uid="{00000000-0005-0000-0000-000083960000}"/>
    <cellStyle name="Normal 6 6 4 6" xfId="25153" xr:uid="{00000000-0005-0000-0000-000084960000}"/>
    <cellStyle name="Normal 6 6 4 6 2" xfId="45103" xr:uid="{00000000-0005-0000-0000-000085960000}"/>
    <cellStyle name="Normal 6 6 4 7" xfId="13751" xr:uid="{00000000-0005-0000-0000-000086960000}"/>
    <cellStyle name="Normal 6 6 4 8" xfId="33703" xr:uid="{00000000-0005-0000-0000-000087960000}"/>
    <cellStyle name="Normal 6 6 5" xfId="3877" xr:uid="{00000000-0005-0000-0000-000088960000}"/>
    <cellStyle name="Normal 6 6 5 2" xfId="8051" xr:uid="{00000000-0005-0000-0000-000089960000}"/>
    <cellStyle name="Normal 6 6 5 2 2" xfId="28005" xr:uid="{00000000-0005-0000-0000-00008A960000}"/>
    <cellStyle name="Normal 6 6 5 2 2 2" xfId="47955" xr:uid="{00000000-0005-0000-0000-00008B960000}"/>
    <cellStyle name="Normal 6 6 5 2 3" xfId="19455" xr:uid="{00000000-0005-0000-0000-00008C960000}"/>
    <cellStyle name="Normal 6 6 5 2 4" xfId="39405" xr:uid="{00000000-0005-0000-0000-00008D960000}"/>
    <cellStyle name="Normal 6 6 5 3" xfId="10903" xr:uid="{00000000-0005-0000-0000-00008E960000}"/>
    <cellStyle name="Normal 6 6 5 3 2" xfId="30855" xr:uid="{00000000-0005-0000-0000-00008F960000}"/>
    <cellStyle name="Normal 6 6 5 3 2 2" xfId="50805" xr:uid="{00000000-0005-0000-0000-000090960000}"/>
    <cellStyle name="Normal 6 6 5 3 3" xfId="22305" xr:uid="{00000000-0005-0000-0000-000091960000}"/>
    <cellStyle name="Normal 6 6 5 3 4" xfId="42255" xr:uid="{00000000-0005-0000-0000-000092960000}"/>
    <cellStyle name="Normal 6 6 5 4" xfId="16603" xr:uid="{00000000-0005-0000-0000-000093960000}"/>
    <cellStyle name="Normal 6 6 5 4 2" xfId="36555" xr:uid="{00000000-0005-0000-0000-000094960000}"/>
    <cellStyle name="Normal 6 6 5 5" xfId="25155" xr:uid="{00000000-0005-0000-0000-000095960000}"/>
    <cellStyle name="Normal 6 6 5 5 2" xfId="45105" xr:uid="{00000000-0005-0000-0000-000096960000}"/>
    <cellStyle name="Normal 6 6 5 6" xfId="13753" xr:uid="{00000000-0005-0000-0000-000097960000}"/>
    <cellStyle name="Normal 6 6 5 7" xfId="33705" xr:uid="{00000000-0005-0000-0000-000098960000}"/>
    <cellStyle name="Normal 6 6 6" xfId="8040" xr:uid="{00000000-0005-0000-0000-000099960000}"/>
    <cellStyle name="Normal 6 6 6 2" xfId="27994" xr:uid="{00000000-0005-0000-0000-00009A960000}"/>
    <cellStyle name="Normal 6 6 6 2 2" xfId="47944" xr:uid="{00000000-0005-0000-0000-00009B960000}"/>
    <cellStyle name="Normal 6 6 6 3" xfId="19444" xr:uid="{00000000-0005-0000-0000-00009C960000}"/>
    <cellStyle name="Normal 6 6 6 4" xfId="39394" xr:uid="{00000000-0005-0000-0000-00009D960000}"/>
    <cellStyle name="Normal 6 6 7" xfId="10892" xr:uid="{00000000-0005-0000-0000-00009E960000}"/>
    <cellStyle name="Normal 6 6 7 2" xfId="30844" xr:uid="{00000000-0005-0000-0000-00009F960000}"/>
    <cellStyle name="Normal 6 6 7 2 2" xfId="50794" xr:uid="{00000000-0005-0000-0000-0000A0960000}"/>
    <cellStyle name="Normal 6 6 7 3" xfId="22294" xr:uid="{00000000-0005-0000-0000-0000A1960000}"/>
    <cellStyle name="Normal 6 6 7 4" xfId="42244" xr:uid="{00000000-0005-0000-0000-0000A2960000}"/>
    <cellStyle name="Normal 6 6 8" xfId="16592" xr:uid="{00000000-0005-0000-0000-0000A3960000}"/>
    <cellStyle name="Normal 6 6 8 2" xfId="36544" xr:uid="{00000000-0005-0000-0000-0000A4960000}"/>
    <cellStyle name="Normal 6 6 9" xfId="25144" xr:uid="{00000000-0005-0000-0000-0000A5960000}"/>
    <cellStyle name="Normal 6 6 9 2" xfId="45094" xr:uid="{00000000-0005-0000-0000-0000A6960000}"/>
    <cellStyle name="Normal 6 7" xfId="3878" xr:uid="{00000000-0005-0000-0000-0000A7960000}"/>
    <cellStyle name="Normal 6 7 10" xfId="33706" xr:uid="{00000000-0005-0000-0000-0000A8960000}"/>
    <cellStyle name="Normal 6 7 2" xfId="3879" xr:uid="{00000000-0005-0000-0000-0000A9960000}"/>
    <cellStyle name="Normal 6 7 2 2" xfId="3880" xr:uid="{00000000-0005-0000-0000-0000AA960000}"/>
    <cellStyle name="Normal 6 7 2 2 2" xfId="8054" xr:uid="{00000000-0005-0000-0000-0000AB960000}"/>
    <cellStyle name="Normal 6 7 2 2 2 2" xfId="28008" xr:uid="{00000000-0005-0000-0000-0000AC960000}"/>
    <cellStyle name="Normal 6 7 2 2 2 2 2" xfId="47958" xr:uid="{00000000-0005-0000-0000-0000AD960000}"/>
    <cellStyle name="Normal 6 7 2 2 2 3" xfId="19458" xr:uid="{00000000-0005-0000-0000-0000AE960000}"/>
    <cellStyle name="Normal 6 7 2 2 2 4" xfId="39408" xr:uid="{00000000-0005-0000-0000-0000AF960000}"/>
    <cellStyle name="Normal 6 7 2 2 3" xfId="10906" xr:uid="{00000000-0005-0000-0000-0000B0960000}"/>
    <cellStyle name="Normal 6 7 2 2 3 2" xfId="30858" xr:uid="{00000000-0005-0000-0000-0000B1960000}"/>
    <cellStyle name="Normal 6 7 2 2 3 2 2" xfId="50808" xr:uid="{00000000-0005-0000-0000-0000B2960000}"/>
    <cellStyle name="Normal 6 7 2 2 3 3" xfId="22308" xr:uid="{00000000-0005-0000-0000-0000B3960000}"/>
    <cellStyle name="Normal 6 7 2 2 3 4" xfId="42258" xr:uid="{00000000-0005-0000-0000-0000B4960000}"/>
    <cellStyle name="Normal 6 7 2 2 4" xfId="16606" xr:uid="{00000000-0005-0000-0000-0000B5960000}"/>
    <cellStyle name="Normal 6 7 2 2 4 2" xfId="36558" xr:uid="{00000000-0005-0000-0000-0000B6960000}"/>
    <cellStyle name="Normal 6 7 2 2 5" xfId="25158" xr:uid="{00000000-0005-0000-0000-0000B7960000}"/>
    <cellStyle name="Normal 6 7 2 2 5 2" xfId="45108" xr:uid="{00000000-0005-0000-0000-0000B8960000}"/>
    <cellStyle name="Normal 6 7 2 2 6" xfId="13756" xr:uid="{00000000-0005-0000-0000-0000B9960000}"/>
    <cellStyle name="Normal 6 7 2 2 7" xfId="33708" xr:uid="{00000000-0005-0000-0000-0000BA960000}"/>
    <cellStyle name="Normal 6 7 2 3" xfId="8053" xr:uid="{00000000-0005-0000-0000-0000BB960000}"/>
    <cellStyle name="Normal 6 7 2 3 2" xfId="28007" xr:uid="{00000000-0005-0000-0000-0000BC960000}"/>
    <cellStyle name="Normal 6 7 2 3 2 2" xfId="47957" xr:uid="{00000000-0005-0000-0000-0000BD960000}"/>
    <cellStyle name="Normal 6 7 2 3 3" xfId="19457" xr:uid="{00000000-0005-0000-0000-0000BE960000}"/>
    <cellStyle name="Normal 6 7 2 3 4" xfId="39407" xr:uid="{00000000-0005-0000-0000-0000BF960000}"/>
    <cellStyle name="Normal 6 7 2 4" xfId="10905" xr:uid="{00000000-0005-0000-0000-0000C0960000}"/>
    <cellStyle name="Normal 6 7 2 4 2" xfId="30857" xr:uid="{00000000-0005-0000-0000-0000C1960000}"/>
    <cellStyle name="Normal 6 7 2 4 2 2" xfId="50807" xr:uid="{00000000-0005-0000-0000-0000C2960000}"/>
    <cellStyle name="Normal 6 7 2 4 3" xfId="22307" xr:uid="{00000000-0005-0000-0000-0000C3960000}"/>
    <cellStyle name="Normal 6 7 2 4 4" xfId="42257" xr:uid="{00000000-0005-0000-0000-0000C4960000}"/>
    <cellStyle name="Normal 6 7 2 5" xfId="16605" xr:uid="{00000000-0005-0000-0000-0000C5960000}"/>
    <cellStyle name="Normal 6 7 2 5 2" xfId="36557" xr:uid="{00000000-0005-0000-0000-0000C6960000}"/>
    <cellStyle name="Normal 6 7 2 6" xfId="25157" xr:uid="{00000000-0005-0000-0000-0000C7960000}"/>
    <cellStyle name="Normal 6 7 2 6 2" xfId="45107" xr:uid="{00000000-0005-0000-0000-0000C8960000}"/>
    <cellStyle name="Normal 6 7 2 7" xfId="13755" xr:uid="{00000000-0005-0000-0000-0000C9960000}"/>
    <cellStyle name="Normal 6 7 2 8" xfId="33707" xr:uid="{00000000-0005-0000-0000-0000CA960000}"/>
    <cellStyle name="Normal 6 7 3" xfId="3881" xr:uid="{00000000-0005-0000-0000-0000CB960000}"/>
    <cellStyle name="Normal 6 7 3 2" xfId="3882" xr:uid="{00000000-0005-0000-0000-0000CC960000}"/>
    <cellStyle name="Normal 6 7 3 2 2" xfId="8056" xr:uid="{00000000-0005-0000-0000-0000CD960000}"/>
    <cellStyle name="Normal 6 7 3 2 2 2" xfId="28010" xr:uid="{00000000-0005-0000-0000-0000CE960000}"/>
    <cellStyle name="Normal 6 7 3 2 2 2 2" xfId="47960" xr:uid="{00000000-0005-0000-0000-0000CF960000}"/>
    <cellStyle name="Normal 6 7 3 2 2 3" xfId="19460" xr:uid="{00000000-0005-0000-0000-0000D0960000}"/>
    <cellStyle name="Normal 6 7 3 2 2 4" xfId="39410" xr:uid="{00000000-0005-0000-0000-0000D1960000}"/>
    <cellStyle name="Normal 6 7 3 2 3" xfId="10908" xr:uid="{00000000-0005-0000-0000-0000D2960000}"/>
    <cellStyle name="Normal 6 7 3 2 3 2" xfId="30860" xr:uid="{00000000-0005-0000-0000-0000D3960000}"/>
    <cellStyle name="Normal 6 7 3 2 3 2 2" xfId="50810" xr:uid="{00000000-0005-0000-0000-0000D4960000}"/>
    <cellStyle name="Normal 6 7 3 2 3 3" xfId="22310" xr:uid="{00000000-0005-0000-0000-0000D5960000}"/>
    <cellStyle name="Normal 6 7 3 2 3 4" xfId="42260" xr:uid="{00000000-0005-0000-0000-0000D6960000}"/>
    <cellStyle name="Normal 6 7 3 2 4" xfId="16608" xr:uid="{00000000-0005-0000-0000-0000D7960000}"/>
    <cellStyle name="Normal 6 7 3 2 4 2" xfId="36560" xr:uid="{00000000-0005-0000-0000-0000D8960000}"/>
    <cellStyle name="Normal 6 7 3 2 5" xfId="25160" xr:uid="{00000000-0005-0000-0000-0000D9960000}"/>
    <cellStyle name="Normal 6 7 3 2 5 2" xfId="45110" xr:uid="{00000000-0005-0000-0000-0000DA960000}"/>
    <cellStyle name="Normal 6 7 3 2 6" xfId="13758" xr:uid="{00000000-0005-0000-0000-0000DB960000}"/>
    <cellStyle name="Normal 6 7 3 2 7" xfId="33710" xr:uid="{00000000-0005-0000-0000-0000DC960000}"/>
    <cellStyle name="Normal 6 7 3 3" xfId="8055" xr:uid="{00000000-0005-0000-0000-0000DD960000}"/>
    <cellStyle name="Normal 6 7 3 3 2" xfId="28009" xr:uid="{00000000-0005-0000-0000-0000DE960000}"/>
    <cellStyle name="Normal 6 7 3 3 2 2" xfId="47959" xr:uid="{00000000-0005-0000-0000-0000DF960000}"/>
    <cellStyle name="Normal 6 7 3 3 3" xfId="19459" xr:uid="{00000000-0005-0000-0000-0000E0960000}"/>
    <cellStyle name="Normal 6 7 3 3 4" xfId="39409" xr:uid="{00000000-0005-0000-0000-0000E1960000}"/>
    <cellStyle name="Normal 6 7 3 4" xfId="10907" xr:uid="{00000000-0005-0000-0000-0000E2960000}"/>
    <cellStyle name="Normal 6 7 3 4 2" xfId="30859" xr:uid="{00000000-0005-0000-0000-0000E3960000}"/>
    <cellStyle name="Normal 6 7 3 4 2 2" xfId="50809" xr:uid="{00000000-0005-0000-0000-0000E4960000}"/>
    <cellStyle name="Normal 6 7 3 4 3" xfId="22309" xr:uid="{00000000-0005-0000-0000-0000E5960000}"/>
    <cellStyle name="Normal 6 7 3 4 4" xfId="42259" xr:uid="{00000000-0005-0000-0000-0000E6960000}"/>
    <cellStyle name="Normal 6 7 3 5" xfId="16607" xr:uid="{00000000-0005-0000-0000-0000E7960000}"/>
    <cellStyle name="Normal 6 7 3 5 2" xfId="36559" xr:uid="{00000000-0005-0000-0000-0000E8960000}"/>
    <cellStyle name="Normal 6 7 3 6" xfId="25159" xr:uid="{00000000-0005-0000-0000-0000E9960000}"/>
    <cellStyle name="Normal 6 7 3 6 2" xfId="45109" xr:uid="{00000000-0005-0000-0000-0000EA960000}"/>
    <cellStyle name="Normal 6 7 3 7" xfId="13757" xr:uid="{00000000-0005-0000-0000-0000EB960000}"/>
    <cellStyle name="Normal 6 7 3 8" xfId="33709" xr:uid="{00000000-0005-0000-0000-0000EC960000}"/>
    <cellStyle name="Normal 6 7 4" xfId="3883" xr:uid="{00000000-0005-0000-0000-0000ED960000}"/>
    <cellStyle name="Normal 6 7 4 2" xfId="8057" xr:uid="{00000000-0005-0000-0000-0000EE960000}"/>
    <cellStyle name="Normal 6 7 4 2 2" xfId="28011" xr:uid="{00000000-0005-0000-0000-0000EF960000}"/>
    <cellStyle name="Normal 6 7 4 2 2 2" xfId="47961" xr:uid="{00000000-0005-0000-0000-0000F0960000}"/>
    <cellStyle name="Normal 6 7 4 2 3" xfId="19461" xr:uid="{00000000-0005-0000-0000-0000F1960000}"/>
    <cellStyle name="Normal 6 7 4 2 4" xfId="39411" xr:uid="{00000000-0005-0000-0000-0000F2960000}"/>
    <cellStyle name="Normal 6 7 4 3" xfId="10909" xr:uid="{00000000-0005-0000-0000-0000F3960000}"/>
    <cellStyle name="Normal 6 7 4 3 2" xfId="30861" xr:uid="{00000000-0005-0000-0000-0000F4960000}"/>
    <cellStyle name="Normal 6 7 4 3 2 2" xfId="50811" xr:uid="{00000000-0005-0000-0000-0000F5960000}"/>
    <cellStyle name="Normal 6 7 4 3 3" xfId="22311" xr:uid="{00000000-0005-0000-0000-0000F6960000}"/>
    <cellStyle name="Normal 6 7 4 3 4" xfId="42261" xr:uid="{00000000-0005-0000-0000-0000F7960000}"/>
    <cellStyle name="Normal 6 7 4 4" xfId="16609" xr:uid="{00000000-0005-0000-0000-0000F8960000}"/>
    <cellStyle name="Normal 6 7 4 4 2" xfId="36561" xr:uid="{00000000-0005-0000-0000-0000F9960000}"/>
    <cellStyle name="Normal 6 7 4 5" xfId="25161" xr:uid="{00000000-0005-0000-0000-0000FA960000}"/>
    <cellStyle name="Normal 6 7 4 5 2" xfId="45111" xr:uid="{00000000-0005-0000-0000-0000FB960000}"/>
    <cellStyle name="Normal 6 7 4 6" xfId="13759" xr:uid="{00000000-0005-0000-0000-0000FC960000}"/>
    <cellStyle name="Normal 6 7 4 7" xfId="33711" xr:uid="{00000000-0005-0000-0000-0000FD960000}"/>
    <cellStyle name="Normal 6 7 5" xfId="8052" xr:uid="{00000000-0005-0000-0000-0000FE960000}"/>
    <cellStyle name="Normal 6 7 5 2" xfId="28006" xr:uid="{00000000-0005-0000-0000-0000FF960000}"/>
    <cellStyle name="Normal 6 7 5 2 2" xfId="47956" xr:uid="{00000000-0005-0000-0000-000000970000}"/>
    <cellStyle name="Normal 6 7 5 3" xfId="19456" xr:uid="{00000000-0005-0000-0000-000001970000}"/>
    <cellStyle name="Normal 6 7 5 4" xfId="39406" xr:uid="{00000000-0005-0000-0000-000002970000}"/>
    <cellStyle name="Normal 6 7 6" xfId="10904" xr:uid="{00000000-0005-0000-0000-000003970000}"/>
    <cellStyle name="Normal 6 7 6 2" xfId="30856" xr:uid="{00000000-0005-0000-0000-000004970000}"/>
    <cellStyle name="Normal 6 7 6 2 2" xfId="50806" xr:uid="{00000000-0005-0000-0000-000005970000}"/>
    <cellStyle name="Normal 6 7 6 3" xfId="22306" xr:uid="{00000000-0005-0000-0000-000006970000}"/>
    <cellStyle name="Normal 6 7 6 4" xfId="42256" xr:uid="{00000000-0005-0000-0000-000007970000}"/>
    <cellStyle name="Normal 6 7 7" xfId="16604" xr:uid="{00000000-0005-0000-0000-000008970000}"/>
    <cellStyle name="Normal 6 7 7 2" xfId="36556" xr:uid="{00000000-0005-0000-0000-000009970000}"/>
    <cellStyle name="Normal 6 7 8" xfId="25156" xr:uid="{00000000-0005-0000-0000-00000A970000}"/>
    <cellStyle name="Normal 6 7 8 2" xfId="45106" xr:uid="{00000000-0005-0000-0000-00000B970000}"/>
    <cellStyle name="Normal 6 7 9" xfId="13754" xr:uid="{00000000-0005-0000-0000-00000C970000}"/>
    <cellStyle name="Normal 6 8" xfId="3884" xr:uid="{00000000-0005-0000-0000-00000D970000}"/>
    <cellStyle name="Normal 6 8 2" xfId="3885" xr:uid="{00000000-0005-0000-0000-00000E970000}"/>
    <cellStyle name="Normal 6 8 2 2" xfId="3886" xr:uid="{00000000-0005-0000-0000-00000F970000}"/>
    <cellStyle name="Normal 6 8 2 2 2" xfId="8060" xr:uid="{00000000-0005-0000-0000-000010970000}"/>
    <cellStyle name="Normal 6 8 2 2 2 2" xfId="28014" xr:uid="{00000000-0005-0000-0000-000011970000}"/>
    <cellStyle name="Normal 6 8 2 2 2 2 2" xfId="47964" xr:uid="{00000000-0005-0000-0000-000012970000}"/>
    <cellStyle name="Normal 6 8 2 2 2 3" xfId="19464" xr:uid="{00000000-0005-0000-0000-000013970000}"/>
    <cellStyle name="Normal 6 8 2 2 2 4" xfId="39414" xr:uid="{00000000-0005-0000-0000-000014970000}"/>
    <cellStyle name="Normal 6 8 2 2 3" xfId="10912" xr:uid="{00000000-0005-0000-0000-000015970000}"/>
    <cellStyle name="Normal 6 8 2 2 3 2" xfId="30864" xr:uid="{00000000-0005-0000-0000-000016970000}"/>
    <cellStyle name="Normal 6 8 2 2 3 2 2" xfId="50814" xr:uid="{00000000-0005-0000-0000-000017970000}"/>
    <cellStyle name="Normal 6 8 2 2 3 3" xfId="22314" xr:uid="{00000000-0005-0000-0000-000018970000}"/>
    <cellStyle name="Normal 6 8 2 2 3 4" xfId="42264" xr:uid="{00000000-0005-0000-0000-000019970000}"/>
    <cellStyle name="Normal 6 8 2 2 4" xfId="16612" xr:uid="{00000000-0005-0000-0000-00001A970000}"/>
    <cellStyle name="Normal 6 8 2 2 4 2" xfId="36564" xr:uid="{00000000-0005-0000-0000-00001B970000}"/>
    <cellStyle name="Normal 6 8 2 2 5" xfId="25164" xr:uid="{00000000-0005-0000-0000-00001C970000}"/>
    <cellStyle name="Normal 6 8 2 2 5 2" xfId="45114" xr:uid="{00000000-0005-0000-0000-00001D970000}"/>
    <cellStyle name="Normal 6 8 2 2 6" xfId="13762" xr:uid="{00000000-0005-0000-0000-00001E970000}"/>
    <cellStyle name="Normal 6 8 2 2 7" xfId="33714" xr:uid="{00000000-0005-0000-0000-00001F970000}"/>
    <cellStyle name="Normal 6 8 2 3" xfId="8059" xr:uid="{00000000-0005-0000-0000-000020970000}"/>
    <cellStyle name="Normal 6 8 2 3 2" xfId="28013" xr:uid="{00000000-0005-0000-0000-000021970000}"/>
    <cellStyle name="Normal 6 8 2 3 2 2" xfId="47963" xr:uid="{00000000-0005-0000-0000-000022970000}"/>
    <cellStyle name="Normal 6 8 2 3 3" xfId="19463" xr:uid="{00000000-0005-0000-0000-000023970000}"/>
    <cellStyle name="Normal 6 8 2 3 4" xfId="39413" xr:uid="{00000000-0005-0000-0000-000024970000}"/>
    <cellStyle name="Normal 6 8 2 4" xfId="10911" xr:uid="{00000000-0005-0000-0000-000025970000}"/>
    <cellStyle name="Normal 6 8 2 4 2" xfId="30863" xr:uid="{00000000-0005-0000-0000-000026970000}"/>
    <cellStyle name="Normal 6 8 2 4 2 2" xfId="50813" xr:uid="{00000000-0005-0000-0000-000027970000}"/>
    <cellStyle name="Normal 6 8 2 4 3" xfId="22313" xr:uid="{00000000-0005-0000-0000-000028970000}"/>
    <cellStyle name="Normal 6 8 2 4 4" xfId="42263" xr:uid="{00000000-0005-0000-0000-000029970000}"/>
    <cellStyle name="Normal 6 8 2 5" xfId="16611" xr:uid="{00000000-0005-0000-0000-00002A970000}"/>
    <cellStyle name="Normal 6 8 2 5 2" xfId="36563" xr:uid="{00000000-0005-0000-0000-00002B970000}"/>
    <cellStyle name="Normal 6 8 2 6" xfId="25163" xr:uid="{00000000-0005-0000-0000-00002C970000}"/>
    <cellStyle name="Normal 6 8 2 6 2" xfId="45113" xr:uid="{00000000-0005-0000-0000-00002D970000}"/>
    <cellStyle name="Normal 6 8 2 7" xfId="13761" xr:uid="{00000000-0005-0000-0000-00002E970000}"/>
    <cellStyle name="Normal 6 8 2 8" xfId="33713" xr:uid="{00000000-0005-0000-0000-00002F970000}"/>
    <cellStyle name="Normal 6 8 3" xfId="3887" xr:uid="{00000000-0005-0000-0000-000030970000}"/>
    <cellStyle name="Normal 6 8 3 2" xfId="3888" xr:uid="{00000000-0005-0000-0000-000031970000}"/>
    <cellStyle name="Normal 6 8 3 2 2" xfId="8062" xr:uid="{00000000-0005-0000-0000-000032970000}"/>
    <cellStyle name="Normal 6 8 3 2 2 2" xfId="28016" xr:uid="{00000000-0005-0000-0000-000033970000}"/>
    <cellStyle name="Normal 6 8 3 2 2 2 2" xfId="47966" xr:uid="{00000000-0005-0000-0000-000034970000}"/>
    <cellStyle name="Normal 6 8 3 2 2 3" xfId="19466" xr:uid="{00000000-0005-0000-0000-000035970000}"/>
    <cellStyle name="Normal 6 8 3 2 2 4" xfId="39416" xr:uid="{00000000-0005-0000-0000-000036970000}"/>
    <cellStyle name="Normal 6 8 3 2 3" xfId="10914" xr:uid="{00000000-0005-0000-0000-000037970000}"/>
    <cellStyle name="Normal 6 8 3 2 3 2" xfId="30866" xr:uid="{00000000-0005-0000-0000-000038970000}"/>
    <cellStyle name="Normal 6 8 3 2 3 2 2" xfId="50816" xr:uid="{00000000-0005-0000-0000-000039970000}"/>
    <cellStyle name="Normal 6 8 3 2 3 3" xfId="22316" xr:uid="{00000000-0005-0000-0000-00003A970000}"/>
    <cellStyle name="Normal 6 8 3 2 3 4" xfId="42266" xr:uid="{00000000-0005-0000-0000-00003B970000}"/>
    <cellStyle name="Normal 6 8 3 2 4" xfId="16614" xr:uid="{00000000-0005-0000-0000-00003C970000}"/>
    <cellStyle name="Normal 6 8 3 2 4 2" xfId="36566" xr:uid="{00000000-0005-0000-0000-00003D970000}"/>
    <cellStyle name="Normal 6 8 3 2 5" xfId="25166" xr:uid="{00000000-0005-0000-0000-00003E970000}"/>
    <cellStyle name="Normal 6 8 3 2 5 2" xfId="45116" xr:uid="{00000000-0005-0000-0000-00003F970000}"/>
    <cellStyle name="Normal 6 8 3 2 6" xfId="13764" xr:uid="{00000000-0005-0000-0000-000040970000}"/>
    <cellStyle name="Normal 6 8 3 2 7" xfId="33716" xr:uid="{00000000-0005-0000-0000-000041970000}"/>
    <cellStyle name="Normal 6 8 3 3" xfId="8061" xr:uid="{00000000-0005-0000-0000-000042970000}"/>
    <cellStyle name="Normal 6 8 3 3 2" xfId="28015" xr:uid="{00000000-0005-0000-0000-000043970000}"/>
    <cellStyle name="Normal 6 8 3 3 2 2" xfId="47965" xr:uid="{00000000-0005-0000-0000-000044970000}"/>
    <cellStyle name="Normal 6 8 3 3 3" xfId="19465" xr:uid="{00000000-0005-0000-0000-000045970000}"/>
    <cellStyle name="Normal 6 8 3 3 4" xfId="39415" xr:uid="{00000000-0005-0000-0000-000046970000}"/>
    <cellStyle name="Normal 6 8 3 4" xfId="10913" xr:uid="{00000000-0005-0000-0000-000047970000}"/>
    <cellStyle name="Normal 6 8 3 4 2" xfId="30865" xr:uid="{00000000-0005-0000-0000-000048970000}"/>
    <cellStyle name="Normal 6 8 3 4 2 2" xfId="50815" xr:uid="{00000000-0005-0000-0000-000049970000}"/>
    <cellStyle name="Normal 6 8 3 4 3" xfId="22315" xr:uid="{00000000-0005-0000-0000-00004A970000}"/>
    <cellStyle name="Normal 6 8 3 4 4" xfId="42265" xr:uid="{00000000-0005-0000-0000-00004B970000}"/>
    <cellStyle name="Normal 6 8 3 5" xfId="16613" xr:uid="{00000000-0005-0000-0000-00004C970000}"/>
    <cellStyle name="Normal 6 8 3 5 2" xfId="36565" xr:uid="{00000000-0005-0000-0000-00004D970000}"/>
    <cellStyle name="Normal 6 8 3 6" xfId="25165" xr:uid="{00000000-0005-0000-0000-00004E970000}"/>
    <cellStyle name="Normal 6 8 3 6 2" xfId="45115" xr:uid="{00000000-0005-0000-0000-00004F970000}"/>
    <cellStyle name="Normal 6 8 3 7" xfId="13763" xr:uid="{00000000-0005-0000-0000-000050970000}"/>
    <cellStyle name="Normal 6 8 3 8" xfId="33715" xr:uid="{00000000-0005-0000-0000-000051970000}"/>
    <cellStyle name="Normal 6 8 4" xfId="8058" xr:uid="{00000000-0005-0000-0000-000052970000}"/>
    <cellStyle name="Normal 6 8 4 2" xfId="28012" xr:uid="{00000000-0005-0000-0000-000053970000}"/>
    <cellStyle name="Normal 6 8 4 2 2" xfId="47962" xr:uid="{00000000-0005-0000-0000-000054970000}"/>
    <cellStyle name="Normal 6 8 4 3" xfId="19462" xr:uid="{00000000-0005-0000-0000-000055970000}"/>
    <cellStyle name="Normal 6 8 4 4" xfId="39412" xr:uid="{00000000-0005-0000-0000-000056970000}"/>
    <cellStyle name="Normal 6 8 5" xfId="10910" xr:uid="{00000000-0005-0000-0000-000057970000}"/>
    <cellStyle name="Normal 6 8 5 2" xfId="30862" xr:uid="{00000000-0005-0000-0000-000058970000}"/>
    <cellStyle name="Normal 6 8 5 2 2" xfId="50812" xr:uid="{00000000-0005-0000-0000-000059970000}"/>
    <cellStyle name="Normal 6 8 5 3" xfId="22312" xr:uid="{00000000-0005-0000-0000-00005A970000}"/>
    <cellStyle name="Normal 6 8 5 4" xfId="42262" xr:uid="{00000000-0005-0000-0000-00005B970000}"/>
    <cellStyle name="Normal 6 8 6" xfId="16610" xr:uid="{00000000-0005-0000-0000-00005C970000}"/>
    <cellStyle name="Normal 6 8 6 2" xfId="36562" xr:uid="{00000000-0005-0000-0000-00005D970000}"/>
    <cellStyle name="Normal 6 8 7" xfId="25162" xr:uid="{00000000-0005-0000-0000-00005E970000}"/>
    <cellStyle name="Normal 6 8 7 2" xfId="45112" xr:uid="{00000000-0005-0000-0000-00005F970000}"/>
    <cellStyle name="Normal 6 8 8" xfId="13760" xr:uid="{00000000-0005-0000-0000-000060970000}"/>
    <cellStyle name="Normal 6 8 9" xfId="33712" xr:uid="{00000000-0005-0000-0000-000061970000}"/>
    <cellStyle name="Normal 6 9" xfId="3889" xr:uid="{00000000-0005-0000-0000-000062970000}"/>
    <cellStyle name="Normal 6 9 2" xfId="3890" xr:uid="{00000000-0005-0000-0000-000063970000}"/>
    <cellStyle name="Normal 6 9 2 2" xfId="8064" xr:uid="{00000000-0005-0000-0000-000064970000}"/>
    <cellStyle name="Normal 6 9 2 2 2" xfId="28018" xr:uid="{00000000-0005-0000-0000-000065970000}"/>
    <cellStyle name="Normal 6 9 2 2 2 2" xfId="47968" xr:uid="{00000000-0005-0000-0000-000066970000}"/>
    <cellStyle name="Normal 6 9 2 2 3" xfId="19468" xr:uid="{00000000-0005-0000-0000-000067970000}"/>
    <cellStyle name="Normal 6 9 2 2 4" xfId="39418" xr:uid="{00000000-0005-0000-0000-000068970000}"/>
    <cellStyle name="Normal 6 9 2 3" xfId="10916" xr:uid="{00000000-0005-0000-0000-000069970000}"/>
    <cellStyle name="Normal 6 9 2 3 2" xfId="30868" xr:uid="{00000000-0005-0000-0000-00006A970000}"/>
    <cellStyle name="Normal 6 9 2 3 2 2" xfId="50818" xr:uid="{00000000-0005-0000-0000-00006B970000}"/>
    <cellStyle name="Normal 6 9 2 3 3" xfId="22318" xr:uid="{00000000-0005-0000-0000-00006C970000}"/>
    <cellStyle name="Normal 6 9 2 3 4" xfId="42268" xr:uid="{00000000-0005-0000-0000-00006D970000}"/>
    <cellStyle name="Normal 6 9 2 4" xfId="16616" xr:uid="{00000000-0005-0000-0000-00006E970000}"/>
    <cellStyle name="Normal 6 9 2 4 2" xfId="36568" xr:uid="{00000000-0005-0000-0000-00006F970000}"/>
    <cellStyle name="Normal 6 9 2 5" xfId="25168" xr:uid="{00000000-0005-0000-0000-000070970000}"/>
    <cellStyle name="Normal 6 9 2 5 2" xfId="45118" xr:uid="{00000000-0005-0000-0000-000071970000}"/>
    <cellStyle name="Normal 6 9 2 6" xfId="13766" xr:uid="{00000000-0005-0000-0000-000072970000}"/>
    <cellStyle name="Normal 6 9 2 7" xfId="33718" xr:uid="{00000000-0005-0000-0000-000073970000}"/>
    <cellStyle name="Normal 6 9 3" xfId="8063" xr:uid="{00000000-0005-0000-0000-000074970000}"/>
    <cellStyle name="Normal 6 9 3 2" xfId="28017" xr:uid="{00000000-0005-0000-0000-000075970000}"/>
    <cellStyle name="Normal 6 9 3 2 2" xfId="47967" xr:uid="{00000000-0005-0000-0000-000076970000}"/>
    <cellStyle name="Normal 6 9 3 3" xfId="19467" xr:uid="{00000000-0005-0000-0000-000077970000}"/>
    <cellStyle name="Normal 6 9 3 4" xfId="39417" xr:uid="{00000000-0005-0000-0000-000078970000}"/>
    <cellStyle name="Normal 6 9 4" xfId="10915" xr:uid="{00000000-0005-0000-0000-000079970000}"/>
    <cellStyle name="Normal 6 9 4 2" xfId="30867" xr:uid="{00000000-0005-0000-0000-00007A970000}"/>
    <cellStyle name="Normal 6 9 4 2 2" xfId="50817" xr:uid="{00000000-0005-0000-0000-00007B970000}"/>
    <cellStyle name="Normal 6 9 4 3" xfId="22317" xr:uid="{00000000-0005-0000-0000-00007C970000}"/>
    <cellStyle name="Normal 6 9 4 4" xfId="42267" xr:uid="{00000000-0005-0000-0000-00007D970000}"/>
    <cellStyle name="Normal 6 9 5" xfId="16615" xr:uid="{00000000-0005-0000-0000-00007E970000}"/>
    <cellStyle name="Normal 6 9 5 2" xfId="36567" xr:uid="{00000000-0005-0000-0000-00007F970000}"/>
    <cellStyle name="Normal 6 9 6" xfId="25167" xr:uid="{00000000-0005-0000-0000-000080970000}"/>
    <cellStyle name="Normal 6 9 6 2" xfId="45117" xr:uid="{00000000-0005-0000-0000-000081970000}"/>
    <cellStyle name="Normal 6 9 7" xfId="13765" xr:uid="{00000000-0005-0000-0000-000082970000}"/>
    <cellStyle name="Normal 6 9 8" xfId="33717" xr:uid="{00000000-0005-0000-0000-000083970000}"/>
    <cellStyle name="Normal 60" xfId="5882" xr:uid="{00000000-0005-0000-0000-000084970000}"/>
    <cellStyle name="Normal 60 2" xfId="8737" xr:uid="{00000000-0005-0000-0000-000085970000}"/>
    <cellStyle name="Normal 60 2 2" xfId="28689" xr:uid="{00000000-0005-0000-0000-000086970000}"/>
    <cellStyle name="Normal 60 2 2 2" xfId="48639" xr:uid="{00000000-0005-0000-0000-000087970000}"/>
    <cellStyle name="Normal 60 2 3" xfId="20139" xr:uid="{00000000-0005-0000-0000-000088970000}"/>
    <cellStyle name="Normal 60 2 4" xfId="40089" xr:uid="{00000000-0005-0000-0000-000089970000}"/>
    <cellStyle name="Normal 60 3" xfId="11587" xr:uid="{00000000-0005-0000-0000-00008A970000}"/>
    <cellStyle name="Normal 60 3 2" xfId="31539" xr:uid="{00000000-0005-0000-0000-00008B970000}"/>
    <cellStyle name="Normal 60 3 2 2" xfId="51489" xr:uid="{00000000-0005-0000-0000-00008C970000}"/>
    <cellStyle name="Normal 60 3 3" xfId="22989" xr:uid="{00000000-0005-0000-0000-00008D970000}"/>
    <cellStyle name="Normal 60 3 4" xfId="42939" xr:uid="{00000000-0005-0000-0000-00008E970000}"/>
    <cellStyle name="Normal 60 4" xfId="17289" xr:uid="{00000000-0005-0000-0000-00008F970000}"/>
    <cellStyle name="Normal 60 4 2" xfId="37239" xr:uid="{00000000-0005-0000-0000-000090970000}"/>
    <cellStyle name="Normal 60 5" xfId="25839" xr:uid="{00000000-0005-0000-0000-000091970000}"/>
    <cellStyle name="Normal 60 5 2" xfId="45789" xr:uid="{00000000-0005-0000-0000-000092970000}"/>
    <cellStyle name="Normal 60 6" xfId="14437" xr:uid="{00000000-0005-0000-0000-000093970000}"/>
    <cellStyle name="Normal 60 7" xfId="34389" xr:uid="{00000000-0005-0000-0000-000094970000}"/>
    <cellStyle name="Normal 61" xfId="5886" xr:uid="{00000000-0005-0000-0000-000095970000}"/>
    <cellStyle name="Normal 62" xfId="51494" xr:uid="{00000000-0005-0000-0000-000096970000}"/>
    <cellStyle name="Normal 63" xfId="51496" xr:uid="{00000000-0005-0000-0000-000097970000}"/>
    <cellStyle name="Normal 7" xfId="3891" xr:uid="{00000000-0005-0000-0000-000098970000}"/>
    <cellStyle name="Normal 7 10" xfId="3892" xr:uid="{00000000-0005-0000-0000-000099970000}"/>
    <cellStyle name="Normal 7 10 2" xfId="3893" xr:uid="{00000000-0005-0000-0000-00009A970000}"/>
    <cellStyle name="Normal 7 10 2 2" xfId="8066" xr:uid="{00000000-0005-0000-0000-00009B970000}"/>
    <cellStyle name="Normal 7 10 2 2 2" xfId="28020" xr:uid="{00000000-0005-0000-0000-00009C970000}"/>
    <cellStyle name="Normal 7 10 2 2 2 2" xfId="47970" xr:uid="{00000000-0005-0000-0000-00009D970000}"/>
    <cellStyle name="Normal 7 10 2 2 3" xfId="19470" xr:uid="{00000000-0005-0000-0000-00009E970000}"/>
    <cellStyle name="Normal 7 10 2 2 4" xfId="39420" xr:uid="{00000000-0005-0000-0000-00009F970000}"/>
    <cellStyle name="Normal 7 10 2 3" xfId="10918" xr:uid="{00000000-0005-0000-0000-0000A0970000}"/>
    <cellStyle name="Normal 7 10 2 3 2" xfId="30870" xr:uid="{00000000-0005-0000-0000-0000A1970000}"/>
    <cellStyle name="Normal 7 10 2 3 2 2" xfId="50820" xr:uid="{00000000-0005-0000-0000-0000A2970000}"/>
    <cellStyle name="Normal 7 10 2 3 3" xfId="22320" xr:uid="{00000000-0005-0000-0000-0000A3970000}"/>
    <cellStyle name="Normal 7 10 2 3 4" xfId="42270" xr:uid="{00000000-0005-0000-0000-0000A4970000}"/>
    <cellStyle name="Normal 7 10 2 4" xfId="16618" xr:uid="{00000000-0005-0000-0000-0000A5970000}"/>
    <cellStyle name="Normal 7 10 2 4 2" xfId="36570" xr:uid="{00000000-0005-0000-0000-0000A6970000}"/>
    <cellStyle name="Normal 7 10 2 5" xfId="25170" xr:uid="{00000000-0005-0000-0000-0000A7970000}"/>
    <cellStyle name="Normal 7 10 2 5 2" xfId="45120" xr:uid="{00000000-0005-0000-0000-0000A8970000}"/>
    <cellStyle name="Normal 7 10 2 6" xfId="13768" xr:uid="{00000000-0005-0000-0000-0000A9970000}"/>
    <cellStyle name="Normal 7 10 2 7" xfId="33720" xr:uid="{00000000-0005-0000-0000-0000AA970000}"/>
    <cellStyle name="Normal 7 10 3" xfId="8065" xr:uid="{00000000-0005-0000-0000-0000AB970000}"/>
    <cellStyle name="Normal 7 10 3 2" xfId="28019" xr:uid="{00000000-0005-0000-0000-0000AC970000}"/>
    <cellStyle name="Normal 7 10 3 2 2" xfId="47969" xr:uid="{00000000-0005-0000-0000-0000AD970000}"/>
    <cellStyle name="Normal 7 10 3 3" xfId="19469" xr:uid="{00000000-0005-0000-0000-0000AE970000}"/>
    <cellStyle name="Normal 7 10 3 4" xfId="39419" xr:uid="{00000000-0005-0000-0000-0000AF970000}"/>
    <cellStyle name="Normal 7 10 4" xfId="10917" xr:uid="{00000000-0005-0000-0000-0000B0970000}"/>
    <cellStyle name="Normal 7 10 4 2" xfId="30869" xr:uid="{00000000-0005-0000-0000-0000B1970000}"/>
    <cellStyle name="Normal 7 10 4 2 2" xfId="50819" xr:uid="{00000000-0005-0000-0000-0000B2970000}"/>
    <cellStyle name="Normal 7 10 4 3" xfId="22319" xr:uid="{00000000-0005-0000-0000-0000B3970000}"/>
    <cellStyle name="Normal 7 10 4 4" xfId="42269" xr:uid="{00000000-0005-0000-0000-0000B4970000}"/>
    <cellStyle name="Normal 7 10 5" xfId="16617" xr:uid="{00000000-0005-0000-0000-0000B5970000}"/>
    <cellStyle name="Normal 7 10 5 2" xfId="36569" xr:uid="{00000000-0005-0000-0000-0000B6970000}"/>
    <cellStyle name="Normal 7 10 6" xfId="25169" xr:uid="{00000000-0005-0000-0000-0000B7970000}"/>
    <cellStyle name="Normal 7 10 6 2" xfId="45119" xr:uid="{00000000-0005-0000-0000-0000B8970000}"/>
    <cellStyle name="Normal 7 10 7" xfId="13767" xr:uid="{00000000-0005-0000-0000-0000B9970000}"/>
    <cellStyle name="Normal 7 10 8" xfId="33719" xr:uid="{00000000-0005-0000-0000-0000BA970000}"/>
    <cellStyle name="Normal 7 11" xfId="3894" xr:uid="{00000000-0005-0000-0000-0000BB970000}"/>
    <cellStyle name="Normal 7 11 2" xfId="3895" xr:uid="{00000000-0005-0000-0000-0000BC970000}"/>
    <cellStyle name="Normal 7 11 2 2" xfId="8068" xr:uid="{00000000-0005-0000-0000-0000BD970000}"/>
    <cellStyle name="Normal 7 11 2 2 2" xfId="28022" xr:uid="{00000000-0005-0000-0000-0000BE970000}"/>
    <cellStyle name="Normal 7 11 2 2 2 2" xfId="47972" xr:uid="{00000000-0005-0000-0000-0000BF970000}"/>
    <cellStyle name="Normal 7 11 2 2 3" xfId="19472" xr:uid="{00000000-0005-0000-0000-0000C0970000}"/>
    <cellStyle name="Normal 7 11 2 2 4" xfId="39422" xr:uid="{00000000-0005-0000-0000-0000C1970000}"/>
    <cellStyle name="Normal 7 11 2 3" xfId="10920" xr:uid="{00000000-0005-0000-0000-0000C2970000}"/>
    <cellStyle name="Normal 7 11 2 3 2" xfId="30872" xr:uid="{00000000-0005-0000-0000-0000C3970000}"/>
    <cellStyle name="Normal 7 11 2 3 2 2" xfId="50822" xr:uid="{00000000-0005-0000-0000-0000C4970000}"/>
    <cellStyle name="Normal 7 11 2 3 3" xfId="22322" xr:uid="{00000000-0005-0000-0000-0000C5970000}"/>
    <cellStyle name="Normal 7 11 2 3 4" xfId="42272" xr:uid="{00000000-0005-0000-0000-0000C6970000}"/>
    <cellStyle name="Normal 7 11 2 4" xfId="16620" xr:uid="{00000000-0005-0000-0000-0000C7970000}"/>
    <cellStyle name="Normal 7 11 2 4 2" xfId="36572" xr:uid="{00000000-0005-0000-0000-0000C8970000}"/>
    <cellStyle name="Normal 7 11 2 5" xfId="25172" xr:uid="{00000000-0005-0000-0000-0000C9970000}"/>
    <cellStyle name="Normal 7 11 2 5 2" xfId="45122" xr:uid="{00000000-0005-0000-0000-0000CA970000}"/>
    <cellStyle name="Normal 7 11 2 6" xfId="13770" xr:uid="{00000000-0005-0000-0000-0000CB970000}"/>
    <cellStyle name="Normal 7 11 2 7" xfId="33722" xr:uid="{00000000-0005-0000-0000-0000CC970000}"/>
    <cellStyle name="Normal 7 11 3" xfId="8067" xr:uid="{00000000-0005-0000-0000-0000CD970000}"/>
    <cellStyle name="Normal 7 11 3 2" xfId="28021" xr:uid="{00000000-0005-0000-0000-0000CE970000}"/>
    <cellStyle name="Normal 7 11 3 2 2" xfId="47971" xr:uid="{00000000-0005-0000-0000-0000CF970000}"/>
    <cellStyle name="Normal 7 11 3 3" xfId="19471" xr:uid="{00000000-0005-0000-0000-0000D0970000}"/>
    <cellStyle name="Normal 7 11 3 4" xfId="39421" xr:uid="{00000000-0005-0000-0000-0000D1970000}"/>
    <cellStyle name="Normal 7 11 4" xfId="10919" xr:uid="{00000000-0005-0000-0000-0000D2970000}"/>
    <cellStyle name="Normal 7 11 4 2" xfId="30871" xr:uid="{00000000-0005-0000-0000-0000D3970000}"/>
    <cellStyle name="Normal 7 11 4 2 2" xfId="50821" xr:uid="{00000000-0005-0000-0000-0000D4970000}"/>
    <cellStyle name="Normal 7 11 4 3" xfId="22321" xr:uid="{00000000-0005-0000-0000-0000D5970000}"/>
    <cellStyle name="Normal 7 11 4 4" xfId="42271" xr:uid="{00000000-0005-0000-0000-0000D6970000}"/>
    <cellStyle name="Normal 7 11 5" xfId="16619" xr:uid="{00000000-0005-0000-0000-0000D7970000}"/>
    <cellStyle name="Normal 7 11 5 2" xfId="36571" xr:uid="{00000000-0005-0000-0000-0000D8970000}"/>
    <cellStyle name="Normal 7 11 6" xfId="25171" xr:uid="{00000000-0005-0000-0000-0000D9970000}"/>
    <cellStyle name="Normal 7 11 6 2" xfId="45121" xr:uid="{00000000-0005-0000-0000-0000DA970000}"/>
    <cellStyle name="Normal 7 11 7" xfId="13769" xr:uid="{00000000-0005-0000-0000-0000DB970000}"/>
    <cellStyle name="Normal 7 11 8" xfId="33721" xr:uid="{00000000-0005-0000-0000-0000DC970000}"/>
    <cellStyle name="Normal 7 12" xfId="3896" xr:uid="{00000000-0005-0000-0000-0000DD970000}"/>
    <cellStyle name="Normal 7 13" xfId="3897" xr:uid="{00000000-0005-0000-0000-0000DE970000}"/>
    <cellStyle name="Normal 7 13 2" xfId="8069" xr:uid="{00000000-0005-0000-0000-0000DF970000}"/>
    <cellStyle name="Normal 7 13 2 2" xfId="28023" xr:uid="{00000000-0005-0000-0000-0000E0970000}"/>
    <cellStyle name="Normal 7 13 2 2 2" xfId="47973" xr:uid="{00000000-0005-0000-0000-0000E1970000}"/>
    <cellStyle name="Normal 7 13 2 3" xfId="19473" xr:uid="{00000000-0005-0000-0000-0000E2970000}"/>
    <cellStyle name="Normal 7 13 2 4" xfId="39423" xr:uid="{00000000-0005-0000-0000-0000E3970000}"/>
    <cellStyle name="Normal 7 13 3" xfId="10921" xr:uid="{00000000-0005-0000-0000-0000E4970000}"/>
    <cellStyle name="Normal 7 13 3 2" xfId="30873" xr:uid="{00000000-0005-0000-0000-0000E5970000}"/>
    <cellStyle name="Normal 7 13 3 2 2" xfId="50823" xr:uid="{00000000-0005-0000-0000-0000E6970000}"/>
    <cellStyle name="Normal 7 13 3 3" xfId="22323" xr:uid="{00000000-0005-0000-0000-0000E7970000}"/>
    <cellStyle name="Normal 7 13 3 4" xfId="42273" xr:uid="{00000000-0005-0000-0000-0000E8970000}"/>
    <cellStyle name="Normal 7 13 4" xfId="16621" xr:uid="{00000000-0005-0000-0000-0000E9970000}"/>
    <cellStyle name="Normal 7 13 4 2" xfId="36573" xr:uid="{00000000-0005-0000-0000-0000EA970000}"/>
    <cellStyle name="Normal 7 13 5" xfId="25173" xr:uid="{00000000-0005-0000-0000-0000EB970000}"/>
    <cellStyle name="Normal 7 13 5 2" xfId="45123" xr:uid="{00000000-0005-0000-0000-0000EC970000}"/>
    <cellStyle name="Normal 7 13 6" xfId="13771" xr:uid="{00000000-0005-0000-0000-0000ED970000}"/>
    <cellStyle name="Normal 7 13 7" xfId="33723" xr:uid="{00000000-0005-0000-0000-0000EE970000}"/>
    <cellStyle name="Normal 7 2" xfId="3898" xr:uid="{00000000-0005-0000-0000-0000EF970000}"/>
    <cellStyle name="Normal 7 2 10" xfId="13772" xr:uid="{00000000-0005-0000-0000-0000F0970000}"/>
    <cellStyle name="Normal 7 2 11" xfId="33724" xr:uid="{00000000-0005-0000-0000-0000F1970000}"/>
    <cellStyle name="Normal 7 2 2" xfId="3899" xr:uid="{00000000-0005-0000-0000-0000F2970000}"/>
    <cellStyle name="Normal 7 2 2 10" xfId="33725" xr:uid="{00000000-0005-0000-0000-0000F3970000}"/>
    <cellStyle name="Normal 7 2 2 2" xfId="3900" xr:uid="{00000000-0005-0000-0000-0000F4970000}"/>
    <cellStyle name="Normal 7 2 2 2 2" xfId="3901" xr:uid="{00000000-0005-0000-0000-0000F5970000}"/>
    <cellStyle name="Normal 7 2 2 2 2 2" xfId="8073" xr:uid="{00000000-0005-0000-0000-0000F6970000}"/>
    <cellStyle name="Normal 7 2 2 2 2 2 2" xfId="28027" xr:uid="{00000000-0005-0000-0000-0000F7970000}"/>
    <cellStyle name="Normal 7 2 2 2 2 2 2 2" xfId="47977" xr:uid="{00000000-0005-0000-0000-0000F8970000}"/>
    <cellStyle name="Normal 7 2 2 2 2 2 3" xfId="19477" xr:uid="{00000000-0005-0000-0000-0000F9970000}"/>
    <cellStyle name="Normal 7 2 2 2 2 2 4" xfId="39427" xr:uid="{00000000-0005-0000-0000-0000FA970000}"/>
    <cellStyle name="Normal 7 2 2 2 2 3" xfId="10925" xr:uid="{00000000-0005-0000-0000-0000FB970000}"/>
    <cellStyle name="Normal 7 2 2 2 2 3 2" xfId="30877" xr:uid="{00000000-0005-0000-0000-0000FC970000}"/>
    <cellStyle name="Normal 7 2 2 2 2 3 2 2" xfId="50827" xr:uid="{00000000-0005-0000-0000-0000FD970000}"/>
    <cellStyle name="Normal 7 2 2 2 2 3 3" xfId="22327" xr:uid="{00000000-0005-0000-0000-0000FE970000}"/>
    <cellStyle name="Normal 7 2 2 2 2 3 4" xfId="42277" xr:uid="{00000000-0005-0000-0000-0000FF970000}"/>
    <cellStyle name="Normal 7 2 2 2 2 4" xfId="16625" xr:uid="{00000000-0005-0000-0000-000000980000}"/>
    <cellStyle name="Normal 7 2 2 2 2 4 2" xfId="36577" xr:uid="{00000000-0005-0000-0000-000001980000}"/>
    <cellStyle name="Normal 7 2 2 2 2 5" xfId="25177" xr:uid="{00000000-0005-0000-0000-000002980000}"/>
    <cellStyle name="Normal 7 2 2 2 2 5 2" xfId="45127" xr:uid="{00000000-0005-0000-0000-000003980000}"/>
    <cellStyle name="Normal 7 2 2 2 2 6" xfId="13775" xr:uid="{00000000-0005-0000-0000-000004980000}"/>
    <cellStyle name="Normal 7 2 2 2 2 7" xfId="33727" xr:uid="{00000000-0005-0000-0000-000005980000}"/>
    <cellStyle name="Normal 7 2 2 2 3" xfId="8072" xr:uid="{00000000-0005-0000-0000-000006980000}"/>
    <cellStyle name="Normal 7 2 2 2 3 2" xfId="28026" xr:uid="{00000000-0005-0000-0000-000007980000}"/>
    <cellStyle name="Normal 7 2 2 2 3 2 2" xfId="47976" xr:uid="{00000000-0005-0000-0000-000008980000}"/>
    <cellStyle name="Normal 7 2 2 2 3 3" xfId="19476" xr:uid="{00000000-0005-0000-0000-000009980000}"/>
    <cellStyle name="Normal 7 2 2 2 3 4" xfId="39426" xr:uid="{00000000-0005-0000-0000-00000A980000}"/>
    <cellStyle name="Normal 7 2 2 2 4" xfId="10924" xr:uid="{00000000-0005-0000-0000-00000B980000}"/>
    <cellStyle name="Normal 7 2 2 2 4 2" xfId="30876" xr:uid="{00000000-0005-0000-0000-00000C980000}"/>
    <cellStyle name="Normal 7 2 2 2 4 2 2" xfId="50826" xr:uid="{00000000-0005-0000-0000-00000D980000}"/>
    <cellStyle name="Normal 7 2 2 2 4 3" xfId="22326" xr:uid="{00000000-0005-0000-0000-00000E980000}"/>
    <cellStyle name="Normal 7 2 2 2 4 4" xfId="42276" xr:uid="{00000000-0005-0000-0000-00000F980000}"/>
    <cellStyle name="Normal 7 2 2 2 5" xfId="16624" xr:uid="{00000000-0005-0000-0000-000010980000}"/>
    <cellStyle name="Normal 7 2 2 2 5 2" xfId="36576" xr:uid="{00000000-0005-0000-0000-000011980000}"/>
    <cellStyle name="Normal 7 2 2 2 6" xfId="25176" xr:uid="{00000000-0005-0000-0000-000012980000}"/>
    <cellStyle name="Normal 7 2 2 2 6 2" xfId="45126" xr:uid="{00000000-0005-0000-0000-000013980000}"/>
    <cellStyle name="Normal 7 2 2 2 7" xfId="13774" xr:uid="{00000000-0005-0000-0000-000014980000}"/>
    <cellStyle name="Normal 7 2 2 2 8" xfId="33726" xr:uid="{00000000-0005-0000-0000-000015980000}"/>
    <cellStyle name="Normal 7 2 2 3" xfId="3902" xr:uid="{00000000-0005-0000-0000-000016980000}"/>
    <cellStyle name="Normal 7 2 2 3 2" xfId="3903" xr:uid="{00000000-0005-0000-0000-000017980000}"/>
    <cellStyle name="Normal 7 2 2 3 2 2" xfId="8075" xr:uid="{00000000-0005-0000-0000-000018980000}"/>
    <cellStyle name="Normal 7 2 2 3 2 2 2" xfId="28029" xr:uid="{00000000-0005-0000-0000-000019980000}"/>
    <cellStyle name="Normal 7 2 2 3 2 2 2 2" xfId="47979" xr:uid="{00000000-0005-0000-0000-00001A980000}"/>
    <cellStyle name="Normal 7 2 2 3 2 2 3" xfId="19479" xr:uid="{00000000-0005-0000-0000-00001B980000}"/>
    <cellStyle name="Normal 7 2 2 3 2 2 4" xfId="39429" xr:uid="{00000000-0005-0000-0000-00001C980000}"/>
    <cellStyle name="Normal 7 2 2 3 2 3" xfId="10927" xr:uid="{00000000-0005-0000-0000-00001D980000}"/>
    <cellStyle name="Normal 7 2 2 3 2 3 2" xfId="30879" xr:uid="{00000000-0005-0000-0000-00001E980000}"/>
    <cellStyle name="Normal 7 2 2 3 2 3 2 2" xfId="50829" xr:uid="{00000000-0005-0000-0000-00001F980000}"/>
    <cellStyle name="Normal 7 2 2 3 2 3 3" xfId="22329" xr:uid="{00000000-0005-0000-0000-000020980000}"/>
    <cellStyle name="Normal 7 2 2 3 2 3 4" xfId="42279" xr:uid="{00000000-0005-0000-0000-000021980000}"/>
    <cellStyle name="Normal 7 2 2 3 2 4" xfId="16627" xr:uid="{00000000-0005-0000-0000-000022980000}"/>
    <cellStyle name="Normal 7 2 2 3 2 4 2" xfId="36579" xr:uid="{00000000-0005-0000-0000-000023980000}"/>
    <cellStyle name="Normal 7 2 2 3 2 5" xfId="25179" xr:uid="{00000000-0005-0000-0000-000024980000}"/>
    <cellStyle name="Normal 7 2 2 3 2 5 2" xfId="45129" xr:uid="{00000000-0005-0000-0000-000025980000}"/>
    <cellStyle name="Normal 7 2 2 3 2 6" xfId="13777" xr:uid="{00000000-0005-0000-0000-000026980000}"/>
    <cellStyle name="Normal 7 2 2 3 2 7" xfId="33729" xr:uid="{00000000-0005-0000-0000-000027980000}"/>
    <cellStyle name="Normal 7 2 2 3 3" xfId="8074" xr:uid="{00000000-0005-0000-0000-000028980000}"/>
    <cellStyle name="Normal 7 2 2 3 3 2" xfId="28028" xr:uid="{00000000-0005-0000-0000-000029980000}"/>
    <cellStyle name="Normal 7 2 2 3 3 2 2" xfId="47978" xr:uid="{00000000-0005-0000-0000-00002A980000}"/>
    <cellStyle name="Normal 7 2 2 3 3 3" xfId="19478" xr:uid="{00000000-0005-0000-0000-00002B980000}"/>
    <cellStyle name="Normal 7 2 2 3 3 4" xfId="39428" xr:uid="{00000000-0005-0000-0000-00002C980000}"/>
    <cellStyle name="Normal 7 2 2 3 4" xfId="10926" xr:uid="{00000000-0005-0000-0000-00002D980000}"/>
    <cellStyle name="Normal 7 2 2 3 4 2" xfId="30878" xr:uid="{00000000-0005-0000-0000-00002E980000}"/>
    <cellStyle name="Normal 7 2 2 3 4 2 2" xfId="50828" xr:uid="{00000000-0005-0000-0000-00002F980000}"/>
    <cellStyle name="Normal 7 2 2 3 4 3" xfId="22328" xr:uid="{00000000-0005-0000-0000-000030980000}"/>
    <cellStyle name="Normal 7 2 2 3 4 4" xfId="42278" xr:uid="{00000000-0005-0000-0000-000031980000}"/>
    <cellStyle name="Normal 7 2 2 3 5" xfId="16626" xr:uid="{00000000-0005-0000-0000-000032980000}"/>
    <cellStyle name="Normal 7 2 2 3 5 2" xfId="36578" xr:uid="{00000000-0005-0000-0000-000033980000}"/>
    <cellStyle name="Normal 7 2 2 3 6" xfId="25178" xr:uid="{00000000-0005-0000-0000-000034980000}"/>
    <cellStyle name="Normal 7 2 2 3 6 2" xfId="45128" xr:uid="{00000000-0005-0000-0000-000035980000}"/>
    <cellStyle name="Normal 7 2 2 3 7" xfId="13776" xr:uid="{00000000-0005-0000-0000-000036980000}"/>
    <cellStyle name="Normal 7 2 2 3 8" xfId="33728" xr:uid="{00000000-0005-0000-0000-000037980000}"/>
    <cellStyle name="Normal 7 2 2 4" xfId="3904" xr:uid="{00000000-0005-0000-0000-000038980000}"/>
    <cellStyle name="Normal 7 2 2 4 2" xfId="8076" xr:uid="{00000000-0005-0000-0000-000039980000}"/>
    <cellStyle name="Normal 7 2 2 4 2 2" xfId="28030" xr:uid="{00000000-0005-0000-0000-00003A980000}"/>
    <cellStyle name="Normal 7 2 2 4 2 2 2" xfId="47980" xr:uid="{00000000-0005-0000-0000-00003B980000}"/>
    <cellStyle name="Normal 7 2 2 4 2 3" xfId="19480" xr:uid="{00000000-0005-0000-0000-00003C980000}"/>
    <cellStyle name="Normal 7 2 2 4 2 4" xfId="39430" xr:uid="{00000000-0005-0000-0000-00003D980000}"/>
    <cellStyle name="Normal 7 2 2 4 3" xfId="10928" xr:uid="{00000000-0005-0000-0000-00003E980000}"/>
    <cellStyle name="Normal 7 2 2 4 3 2" xfId="30880" xr:uid="{00000000-0005-0000-0000-00003F980000}"/>
    <cellStyle name="Normal 7 2 2 4 3 2 2" xfId="50830" xr:uid="{00000000-0005-0000-0000-000040980000}"/>
    <cellStyle name="Normal 7 2 2 4 3 3" xfId="22330" xr:uid="{00000000-0005-0000-0000-000041980000}"/>
    <cellStyle name="Normal 7 2 2 4 3 4" xfId="42280" xr:uid="{00000000-0005-0000-0000-000042980000}"/>
    <cellStyle name="Normal 7 2 2 4 4" xfId="16628" xr:uid="{00000000-0005-0000-0000-000043980000}"/>
    <cellStyle name="Normal 7 2 2 4 4 2" xfId="36580" xr:uid="{00000000-0005-0000-0000-000044980000}"/>
    <cellStyle name="Normal 7 2 2 4 5" xfId="25180" xr:uid="{00000000-0005-0000-0000-000045980000}"/>
    <cellStyle name="Normal 7 2 2 4 5 2" xfId="45130" xr:uid="{00000000-0005-0000-0000-000046980000}"/>
    <cellStyle name="Normal 7 2 2 4 6" xfId="13778" xr:uid="{00000000-0005-0000-0000-000047980000}"/>
    <cellStyle name="Normal 7 2 2 4 7" xfId="33730" xr:uid="{00000000-0005-0000-0000-000048980000}"/>
    <cellStyle name="Normal 7 2 2 5" xfId="8071" xr:uid="{00000000-0005-0000-0000-000049980000}"/>
    <cellStyle name="Normal 7 2 2 5 2" xfId="28025" xr:uid="{00000000-0005-0000-0000-00004A980000}"/>
    <cellStyle name="Normal 7 2 2 5 2 2" xfId="47975" xr:uid="{00000000-0005-0000-0000-00004B980000}"/>
    <cellStyle name="Normal 7 2 2 5 3" xfId="19475" xr:uid="{00000000-0005-0000-0000-00004C980000}"/>
    <cellStyle name="Normal 7 2 2 5 4" xfId="39425" xr:uid="{00000000-0005-0000-0000-00004D980000}"/>
    <cellStyle name="Normal 7 2 2 6" xfId="10923" xr:uid="{00000000-0005-0000-0000-00004E980000}"/>
    <cellStyle name="Normal 7 2 2 6 2" xfId="30875" xr:uid="{00000000-0005-0000-0000-00004F980000}"/>
    <cellStyle name="Normal 7 2 2 6 2 2" xfId="50825" xr:uid="{00000000-0005-0000-0000-000050980000}"/>
    <cellStyle name="Normal 7 2 2 6 3" xfId="22325" xr:uid="{00000000-0005-0000-0000-000051980000}"/>
    <cellStyle name="Normal 7 2 2 6 4" xfId="42275" xr:uid="{00000000-0005-0000-0000-000052980000}"/>
    <cellStyle name="Normal 7 2 2 7" xfId="16623" xr:uid="{00000000-0005-0000-0000-000053980000}"/>
    <cellStyle name="Normal 7 2 2 7 2" xfId="36575" xr:uid="{00000000-0005-0000-0000-000054980000}"/>
    <cellStyle name="Normal 7 2 2 8" xfId="25175" xr:uid="{00000000-0005-0000-0000-000055980000}"/>
    <cellStyle name="Normal 7 2 2 8 2" xfId="45125" xr:uid="{00000000-0005-0000-0000-000056980000}"/>
    <cellStyle name="Normal 7 2 2 9" xfId="13773" xr:uid="{00000000-0005-0000-0000-000057980000}"/>
    <cellStyle name="Normal 7 2 3" xfId="3905" xr:uid="{00000000-0005-0000-0000-000058980000}"/>
    <cellStyle name="Normal 7 2 3 2" xfId="3906" xr:uid="{00000000-0005-0000-0000-000059980000}"/>
    <cellStyle name="Normal 7 2 3 2 2" xfId="8078" xr:uid="{00000000-0005-0000-0000-00005A980000}"/>
    <cellStyle name="Normal 7 2 3 2 2 2" xfId="28032" xr:uid="{00000000-0005-0000-0000-00005B980000}"/>
    <cellStyle name="Normal 7 2 3 2 2 2 2" xfId="47982" xr:uid="{00000000-0005-0000-0000-00005C980000}"/>
    <cellStyle name="Normal 7 2 3 2 2 3" xfId="19482" xr:uid="{00000000-0005-0000-0000-00005D980000}"/>
    <cellStyle name="Normal 7 2 3 2 2 4" xfId="39432" xr:uid="{00000000-0005-0000-0000-00005E980000}"/>
    <cellStyle name="Normal 7 2 3 2 3" xfId="10930" xr:uid="{00000000-0005-0000-0000-00005F980000}"/>
    <cellStyle name="Normal 7 2 3 2 3 2" xfId="30882" xr:uid="{00000000-0005-0000-0000-000060980000}"/>
    <cellStyle name="Normal 7 2 3 2 3 2 2" xfId="50832" xr:uid="{00000000-0005-0000-0000-000061980000}"/>
    <cellStyle name="Normal 7 2 3 2 3 3" xfId="22332" xr:uid="{00000000-0005-0000-0000-000062980000}"/>
    <cellStyle name="Normal 7 2 3 2 3 4" xfId="42282" xr:uid="{00000000-0005-0000-0000-000063980000}"/>
    <cellStyle name="Normal 7 2 3 2 4" xfId="16630" xr:uid="{00000000-0005-0000-0000-000064980000}"/>
    <cellStyle name="Normal 7 2 3 2 4 2" xfId="36582" xr:uid="{00000000-0005-0000-0000-000065980000}"/>
    <cellStyle name="Normal 7 2 3 2 5" xfId="25182" xr:uid="{00000000-0005-0000-0000-000066980000}"/>
    <cellStyle name="Normal 7 2 3 2 5 2" xfId="45132" xr:uid="{00000000-0005-0000-0000-000067980000}"/>
    <cellStyle name="Normal 7 2 3 2 6" xfId="13780" xr:uid="{00000000-0005-0000-0000-000068980000}"/>
    <cellStyle name="Normal 7 2 3 2 7" xfId="33732" xr:uid="{00000000-0005-0000-0000-000069980000}"/>
    <cellStyle name="Normal 7 2 3 3" xfId="8077" xr:uid="{00000000-0005-0000-0000-00006A980000}"/>
    <cellStyle name="Normal 7 2 3 3 2" xfId="28031" xr:uid="{00000000-0005-0000-0000-00006B980000}"/>
    <cellStyle name="Normal 7 2 3 3 2 2" xfId="47981" xr:uid="{00000000-0005-0000-0000-00006C980000}"/>
    <cellStyle name="Normal 7 2 3 3 3" xfId="19481" xr:uid="{00000000-0005-0000-0000-00006D980000}"/>
    <cellStyle name="Normal 7 2 3 3 4" xfId="39431" xr:uid="{00000000-0005-0000-0000-00006E980000}"/>
    <cellStyle name="Normal 7 2 3 4" xfId="10929" xr:uid="{00000000-0005-0000-0000-00006F980000}"/>
    <cellStyle name="Normal 7 2 3 4 2" xfId="30881" xr:uid="{00000000-0005-0000-0000-000070980000}"/>
    <cellStyle name="Normal 7 2 3 4 2 2" xfId="50831" xr:uid="{00000000-0005-0000-0000-000071980000}"/>
    <cellStyle name="Normal 7 2 3 4 3" xfId="22331" xr:uid="{00000000-0005-0000-0000-000072980000}"/>
    <cellStyle name="Normal 7 2 3 4 4" xfId="42281" xr:uid="{00000000-0005-0000-0000-000073980000}"/>
    <cellStyle name="Normal 7 2 3 5" xfId="16629" xr:uid="{00000000-0005-0000-0000-000074980000}"/>
    <cellStyle name="Normal 7 2 3 5 2" xfId="36581" xr:uid="{00000000-0005-0000-0000-000075980000}"/>
    <cellStyle name="Normal 7 2 3 6" xfId="25181" xr:uid="{00000000-0005-0000-0000-000076980000}"/>
    <cellStyle name="Normal 7 2 3 6 2" xfId="45131" xr:uid="{00000000-0005-0000-0000-000077980000}"/>
    <cellStyle name="Normal 7 2 3 7" xfId="13779" xr:uid="{00000000-0005-0000-0000-000078980000}"/>
    <cellStyle name="Normal 7 2 3 8" xfId="33731" xr:uid="{00000000-0005-0000-0000-000079980000}"/>
    <cellStyle name="Normal 7 2 4" xfId="3907" xr:uid="{00000000-0005-0000-0000-00007A980000}"/>
    <cellStyle name="Normal 7 2 4 2" xfId="3908" xr:uid="{00000000-0005-0000-0000-00007B980000}"/>
    <cellStyle name="Normal 7 2 4 2 2" xfId="8080" xr:uid="{00000000-0005-0000-0000-00007C980000}"/>
    <cellStyle name="Normal 7 2 4 2 2 2" xfId="28034" xr:uid="{00000000-0005-0000-0000-00007D980000}"/>
    <cellStyle name="Normal 7 2 4 2 2 2 2" xfId="47984" xr:uid="{00000000-0005-0000-0000-00007E980000}"/>
    <cellStyle name="Normal 7 2 4 2 2 3" xfId="19484" xr:uid="{00000000-0005-0000-0000-00007F980000}"/>
    <cellStyle name="Normal 7 2 4 2 2 4" xfId="39434" xr:uid="{00000000-0005-0000-0000-000080980000}"/>
    <cellStyle name="Normal 7 2 4 2 3" xfId="10932" xr:uid="{00000000-0005-0000-0000-000081980000}"/>
    <cellStyle name="Normal 7 2 4 2 3 2" xfId="30884" xr:uid="{00000000-0005-0000-0000-000082980000}"/>
    <cellStyle name="Normal 7 2 4 2 3 2 2" xfId="50834" xr:uid="{00000000-0005-0000-0000-000083980000}"/>
    <cellStyle name="Normal 7 2 4 2 3 3" xfId="22334" xr:uid="{00000000-0005-0000-0000-000084980000}"/>
    <cellStyle name="Normal 7 2 4 2 3 4" xfId="42284" xr:uid="{00000000-0005-0000-0000-000085980000}"/>
    <cellStyle name="Normal 7 2 4 2 4" xfId="16632" xr:uid="{00000000-0005-0000-0000-000086980000}"/>
    <cellStyle name="Normal 7 2 4 2 4 2" xfId="36584" xr:uid="{00000000-0005-0000-0000-000087980000}"/>
    <cellStyle name="Normal 7 2 4 2 5" xfId="25184" xr:uid="{00000000-0005-0000-0000-000088980000}"/>
    <cellStyle name="Normal 7 2 4 2 5 2" xfId="45134" xr:uid="{00000000-0005-0000-0000-000089980000}"/>
    <cellStyle name="Normal 7 2 4 2 6" xfId="13782" xr:uid="{00000000-0005-0000-0000-00008A980000}"/>
    <cellStyle name="Normal 7 2 4 2 7" xfId="33734" xr:uid="{00000000-0005-0000-0000-00008B980000}"/>
    <cellStyle name="Normal 7 2 4 3" xfId="8079" xr:uid="{00000000-0005-0000-0000-00008C980000}"/>
    <cellStyle name="Normal 7 2 4 3 2" xfId="28033" xr:uid="{00000000-0005-0000-0000-00008D980000}"/>
    <cellStyle name="Normal 7 2 4 3 2 2" xfId="47983" xr:uid="{00000000-0005-0000-0000-00008E980000}"/>
    <cellStyle name="Normal 7 2 4 3 3" xfId="19483" xr:uid="{00000000-0005-0000-0000-00008F980000}"/>
    <cellStyle name="Normal 7 2 4 3 4" xfId="39433" xr:uid="{00000000-0005-0000-0000-000090980000}"/>
    <cellStyle name="Normal 7 2 4 4" xfId="10931" xr:uid="{00000000-0005-0000-0000-000091980000}"/>
    <cellStyle name="Normal 7 2 4 4 2" xfId="30883" xr:uid="{00000000-0005-0000-0000-000092980000}"/>
    <cellStyle name="Normal 7 2 4 4 2 2" xfId="50833" xr:uid="{00000000-0005-0000-0000-000093980000}"/>
    <cellStyle name="Normal 7 2 4 4 3" xfId="22333" xr:uid="{00000000-0005-0000-0000-000094980000}"/>
    <cellStyle name="Normal 7 2 4 4 4" xfId="42283" xr:uid="{00000000-0005-0000-0000-000095980000}"/>
    <cellStyle name="Normal 7 2 4 5" xfId="16631" xr:uid="{00000000-0005-0000-0000-000096980000}"/>
    <cellStyle name="Normal 7 2 4 5 2" xfId="36583" xr:uid="{00000000-0005-0000-0000-000097980000}"/>
    <cellStyle name="Normal 7 2 4 6" xfId="25183" xr:uid="{00000000-0005-0000-0000-000098980000}"/>
    <cellStyle name="Normal 7 2 4 6 2" xfId="45133" xr:uid="{00000000-0005-0000-0000-000099980000}"/>
    <cellStyle name="Normal 7 2 4 7" xfId="13781" xr:uid="{00000000-0005-0000-0000-00009A980000}"/>
    <cellStyle name="Normal 7 2 4 8" xfId="33733" xr:uid="{00000000-0005-0000-0000-00009B980000}"/>
    <cellStyle name="Normal 7 2 5" xfId="3909" xr:uid="{00000000-0005-0000-0000-00009C980000}"/>
    <cellStyle name="Normal 7 2 5 2" xfId="8081" xr:uid="{00000000-0005-0000-0000-00009D980000}"/>
    <cellStyle name="Normal 7 2 5 2 2" xfId="28035" xr:uid="{00000000-0005-0000-0000-00009E980000}"/>
    <cellStyle name="Normal 7 2 5 2 2 2" xfId="47985" xr:uid="{00000000-0005-0000-0000-00009F980000}"/>
    <cellStyle name="Normal 7 2 5 2 3" xfId="19485" xr:uid="{00000000-0005-0000-0000-0000A0980000}"/>
    <cellStyle name="Normal 7 2 5 2 4" xfId="39435" xr:uid="{00000000-0005-0000-0000-0000A1980000}"/>
    <cellStyle name="Normal 7 2 5 3" xfId="10933" xr:uid="{00000000-0005-0000-0000-0000A2980000}"/>
    <cellStyle name="Normal 7 2 5 3 2" xfId="30885" xr:uid="{00000000-0005-0000-0000-0000A3980000}"/>
    <cellStyle name="Normal 7 2 5 3 2 2" xfId="50835" xr:uid="{00000000-0005-0000-0000-0000A4980000}"/>
    <cellStyle name="Normal 7 2 5 3 3" xfId="22335" xr:uid="{00000000-0005-0000-0000-0000A5980000}"/>
    <cellStyle name="Normal 7 2 5 3 4" xfId="42285" xr:uid="{00000000-0005-0000-0000-0000A6980000}"/>
    <cellStyle name="Normal 7 2 5 4" xfId="16633" xr:uid="{00000000-0005-0000-0000-0000A7980000}"/>
    <cellStyle name="Normal 7 2 5 4 2" xfId="36585" xr:uid="{00000000-0005-0000-0000-0000A8980000}"/>
    <cellStyle name="Normal 7 2 5 5" xfId="25185" xr:uid="{00000000-0005-0000-0000-0000A9980000}"/>
    <cellStyle name="Normal 7 2 5 5 2" xfId="45135" xr:uid="{00000000-0005-0000-0000-0000AA980000}"/>
    <cellStyle name="Normal 7 2 5 6" xfId="13783" xr:uid="{00000000-0005-0000-0000-0000AB980000}"/>
    <cellStyle name="Normal 7 2 5 7" xfId="33735" xr:uid="{00000000-0005-0000-0000-0000AC980000}"/>
    <cellStyle name="Normal 7 2 6" xfId="8070" xr:uid="{00000000-0005-0000-0000-0000AD980000}"/>
    <cellStyle name="Normal 7 2 6 2" xfId="28024" xr:uid="{00000000-0005-0000-0000-0000AE980000}"/>
    <cellStyle name="Normal 7 2 6 2 2" xfId="47974" xr:uid="{00000000-0005-0000-0000-0000AF980000}"/>
    <cellStyle name="Normal 7 2 6 3" xfId="19474" xr:uid="{00000000-0005-0000-0000-0000B0980000}"/>
    <cellStyle name="Normal 7 2 6 4" xfId="39424" xr:uid="{00000000-0005-0000-0000-0000B1980000}"/>
    <cellStyle name="Normal 7 2 7" xfId="10922" xr:uid="{00000000-0005-0000-0000-0000B2980000}"/>
    <cellStyle name="Normal 7 2 7 2" xfId="30874" xr:uid="{00000000-0005-0000-0000-0000B3980000}"/>
    <cellStyle name="Normal 7 2 7 2 2" xfId="50824" xr:uid="{00000000-0005-0000-0000-0000B4980000}"/>
    <cellStyle name="Normal 7 2 7 3" xfId="22324" xr:uid="{00000000-0005-0000-0000-0000B5980000}"/>
    <cellStyle name="Normal 7 2 7 4" xfId="42274" xr:uid="{00000000-0005-0000-0000-0000B6980000}"/>
    <cellStyle name="Normal 7 2 8" xfId="16622" xr:uid="{00000000-0005-0000-0000-0000B7980000}"/>
    <cellStyle name="Normal 7 2 8 2" xfId="36574" xr:uid="{00000000-0005-0000-0000-0000B8980000}"/>
    <cellStyle name="Normal 7 2 9" xfId="25174" xr:uid="{00000000-0005-0000-0000-0000B9980000}"/>
    <cellStyle name="Normal 7 2 9 2" xfId="45124" xr:uid="{00000000-0005-0000-0000-0000BA980000}"/>
    <cellStyle name="Normal 7 3" xfId="3910" xr:uid="{00000000-0005-0000-0000-0000BB980000}"/>
    <cellStyle name="Normal 7 3 10" xfId="13784" xr:uid="{00000000-0005-0000-0000-0000BC980000}"/>
    <cellStyle name="Normal 7 3 11" xfId="33736" xr:uid="{00000000-0005-0000-0000-0000BD980000}"/>
    <cellStyle name="Normal 7 3 2" xfId="3911" xr:uid="{00000000-0005-0000-0000-0000BE980000}"/>
    <cellStyle name="Normal 7 3 2 10" xfId="33737" xr:uid="{00000000-0005-0000-0000-0000BF980000}"/>
    <cellStyle name="Normal 7 3 2 2" xfId="3912" xr:uid="{00000000-0005-0000-0000-0000C0980000}"/>
    <cellStyle name="Normal 7 3 2 2 2" xfId="3913" xr:uid="{00000000-0005-0000-0000-0000C1980000}"/>
    <cellStyle name="Normal 7 3 2 2 2 2" xfId="8085" xr:uid="{00000000-0005-0000-0000-0000C2980000}"/>
    <cellStyle name="Normal 7 3 2 2 2 2 2" xfId="28039" xr:uid="{00000000-0005-0000-0000-0000C3980000}"/>
    <cellStyle name="Normal 7 3 2 2 2 2 2 2" xfId="47989" xr:uid="{00000000-0005-0000-0000-0000C4980000}"/>
    <cellStyle name="Normal 7 3 2 2 2 2 3" xfId="19489" xr:uid="{00000000-0005-0000-0000-0000C5980000}"/>
    <cellStyle name="Normal 7 3 2 2 2 2 4" xfId="39439" xr:uid="{00000000-0005-0000-0000-0000C6980000}"/>
    <cellStyle name="Normal 7 3 2 2 2 3" xfId="10937" xr:uid="{00000000-0005-0000-0000-0000C7980000}"/>
    <cellStyle name="Normal 7 3 2 2 2 3 2" xfId="30889" xr:uid="{00000000-0005-0000-0000-0000C8980000}"/>
    <cellStyle name="Normal 7 3 2 2 2 3 2 2" xfId="50839" xr:uid="{00000000-0005-0000-0000-0000C9980000}"/>
    <cellStyle name="Normal 7 3 2 2 2 3 3" xfId="22339" xr:uid="{00000000-0005-0000-0000-0000CA980000}"/>
    <cellStyle name="Normal 7 3 2 2 2 3 4" xfId="42289" xr:uid="{00000000-0005-0000-0000-0000CB980000}"/>
    <cellStyle name="Normal 7 3 2 2 2 4" xfId="16637" xr:uid="{00000000-0005-0000-0000-0000CC980000}"/>
    <cellStyle name="Normal 7 3 2 2 2 4 2" xfId="36589" xr:uid="{00000000-0005-0000-0000-0000CD980000}"/>
    <cellStyle name="Normal 7 3 2 2 2 5" xfId="25189" xr:uid="{00000000-0005-0000-0000-0000CE980000}"/>
    <cellStyle name="Normal 7 3 2 2 2 5 2" xfId="45139" xr:uid="{00000000-0005-0000-0000-0000CF980000}"/>
    <cellStyle name="Normal 7 3 2 2 2 6" xfId="13787" xr:uid="{00000000-0005-0000-0000-0000D0980000}"/>
    <cellStyle name="Normal 7 3 2 2 2 7" xfId="33739" xr:uid="{00000000-0005-0000-0000-0000D1980000}"/>
    <cellStyle name="Normal 7 3 2 2 3" xfId="8084" xr:uid="{00000000-0005-0000-0000-0000D2980000}"/>
    <cellStyle name="Normal 7 3 2 2 3 2" xfId="28038" xr:uid="{00000000-0005-0000-0000-0000D3980000}"/>
    <cellStyle name="Normal 7 3 2 2 3 2 2" xfId="47988" xr:uid="{00000000-0005-0000-0000-0000D4980000}"/>
    <cellStyle name="Normal 7 3 2 2 3 3" xfId="19488" xr:uid="{00000000-0005-0000-0000-0000D5980000}"/>
    <cellStyle name="Normal 7 3 2 2 3 4" xfId="39438" xr:uid="{00000000-0005-0000-0000-0000D6980000}"/>
    <cellStyle name="Normal 7 3 2 2 4" xfId="10936" xr:uid="{00000000-0005-0000-0000-0000D7980000}"/>
    <cellStyle name="Normal 7 3 2 2 4 2" xfId="30888" xr:uid="{00000000-0005-0000-0000-0000D8980000}"/>
    <cellStyle name="Normal 7 3 2 2 4 2 2" xfId="50838" xr:uid="{00000000-0005-0000-0000-0000D9980000}"/>
    <cellStyle name="Normal 7 3 2 2 4 3" xfId="22338" xr:uid="{00000000-0005-0000-0000-0000DA980000}"/>
    <cellStyle name="Normal 7 3 2 2 4 4" xfId="42288" xr:uid="{00000000-0005-0000-0000-0000DB980000}"/>
    <cellStyle name="Normal 7 3 2 2 5" xfId="16636" xr:uid="{00000000-0005-0000-0000-0000DC980000}"/>
    <cellStyle name="Normal 7 3 2 2 5 2" xfId="36588" xr:uid="{00000000-0005-0000-0000-0000DD980000}"/>
    <cellStyle name="Normal 7 3 2 2 6" xfId="25188" xr:uid="{00000000-0005-0000-0000-0000DE980000}"/>
    <cellStyle name="Normal 7 3 2 2 6 2" xfId="45138" xr:uid="{00000000-0005-0000-0000-0000DF980000}"/>
    <cellStyle name="Normal 7 3 2 2 7" xfId="13786" xr:uid="{00000000-0005-0000-0000-0000E0980000}"/>
    <cellStyle name="Normal 7 3 2 2 8" xfId="33738" xr:uid="{00000000-0005-0000-0000-0000E1980000}"/>
    <cellStyle name="Normal 7 3 2 3" xfId="3914" xr:uid="{00000000-0005-0000-0000-0000E2980000}"/>
    <cellStyle name="Normal 7 3 2 3 2" xfId="3915" xr:uid="{00000000-0005-0000-0000-0000E3980000}"/>
    <cellStyle name="Normal 7 3 2 3 2 2" xfId="8087" xr:uid="{00000000-0005-0000-0000-0000E4980000}"/>
    <cellStyle name="Normal 7 3 2 3 2 2 2" xfId="28041" xr:uid="{00000000-0005-0000-0000-0000E5980000}"/>
    <cellStyle name="Normal 7 3 2 3 2 2 2 2" xfId="47991" xr:uid="{00000000-0005-0000-0000-0000E6980000}"/>
    <cellStyle name="Normal 7 3 2 3 2 2 3" xfId="19491" xr:uid="{00000000-0005-0000-0000-0000E7980000}"/>
    <cellStyle name="Normal 7 3 2 3 2 2 4" xfId="39441" xr:uid="{00000000-0005-0000-0000-0000E8980000}"/>
    <cellStyle name="Normal 7 3 2 3 2 3" xfId="10939" xr:uid="{00000000-0005-0000-0000-0000E9980000}"/>
    <cellStyle name="Normal 7 3 2 3 2 3 2" xfId="30891" xr:uid="{00000000-0005-0000-0000-0000EA980000}"/>
    <cellStyle name="Normal 7 3 2 3 2 3 2 2" xfId="50841" xr:uid="{00000000-0005-0000-0000-0000EB980000}"/>
    <cellStyle name="Normal 7 3 2 3 2 3 3" xfId="22341" xr:uid="{00000000-0005-0000-0000-0000EC980000}"/>
    <cellStyle name="Normal 7 3 2 3 2 3 4" xfId="42291" xr:uid="{00000000-0005-0000-0000-0000ED980000}"/>
    <cellStyle name="Normal 7 3 2 3 2 4" xfId="16639" xr:uid="{00000000-0005-0000-0000-0000EE980000}"/>
    <cellStyle name="Normal 7 3 2 3 2 4 2" xfId="36591" xr:uid="{00000000-0005-0000-0000-0000EF980000}"/>
    <cellStyle name="Normal 7 3 2 3 2 5" xfId="25191" xr:uid="{00000000-0005-0000-0000-0000F0980000}"/>
    <cellStyle name="Normal 7 3 2 3 2 5 2" xfId="45141" xr:uid="{00000000-0005-0000-0000-0000F1980000}"/>
    <cellStyle name="Normal 7 3 2 3 2 6" xfId="13789" xr:uid="{00000000-0005-0000-0000-0000F2980000}"/>
    <cellStyle name="Normal 7 3 2 3 2 7" xfId="33741" xr:uid="{00000000-0005-0000-0000-0000F3980000}"/>
    <cellStyle name="Normal 7 3 2 3 3" xfId="8086" xr:uid="{00000000-0005-0000-0000-0000F4980000}"/>
    <cellStyle name="Normal 7 3 2 3 3 2" xfId="28040" xr:uid="{00000000-0005-0000-0000-0000F5980000}"/>
    <cellStyle name="Normal 7 3 2 3 3 2 2" xfId="47990" xr:uid="{00000000-0005-0000-0000-0000F6980000}"/>
    <cellStyle name="Normal 7 3 2 3 3 3" xfId="19490" xr:uid="{00000000-0005-0000-0000-0000F7980000}"/>
    <cellStyle name="Normal 7 3 2 3 3 4" xfId="39440" xr:uid="{00000000-0005-0000-0000-0000F8980000}"/>
    <cellStyle name="Normal 7 3 2 3 4" xfId="10938" xr:uid="{00000000-0005-0000-0000-0000F9980000}"/>
    <cellStyle name="Normal 7 3 2 3 4 2" xfId="30890" xr:uid="{00000000-0005-0000-0000-0000FA980000}"/>
    <cellStyle name="Normal 7 3 2 3 4 2 2" xfId="50840" xr:uid="{00000000-0005-0000-0000-0000FB980000}"/>
    <cellStyle name="Normal 7 3 2 3 4 3" xfId="22340" xr:uid="{00000000-0005-0000-0000-0000FC980000}"/>
    <cellStyle name="Normal 7 3 2 3 4 4" xfId="42290" xr:uid="{00000000-0005-0000-0000-0000FD980000}"/>
    <cellStyle name="Normal 7 3 2 3 5" xfId="16638" xr:uid="{00000000-0005-0000-0000-0000FE980000}"/>
    <cellStyle name="Normal 7 3 2 3 5 2" xfId="36590" xr:uid="{00000000-0005-0000-0000-0000FF980000}"/>
    <cellStyle name="Normal 7 3 2 3 6" xfId="25190" xr:uid="{00000000-0005-0000-0000-000000990000}"/>
    <cellStyle name="Normal 7 3 2 3 6 2" xfId="45140" xr:uid="{00000000-0005-0000-0000-000001990000}"/>
    <cellStyle name="Normal 7 3 2 3 7" xfId="13788" xr:uid="{00000000-0005-0000-0000-000002990000}"/>
    <cellStyle name="Normal 7 3 2 3 8" xfId="33740" xr:uid="{00000000-0005-0000-0000-000003990000}"/>
    <cellStyle name="Normal 7 3 2 4" xfId="3916" xr:uid="{00000000-0005-0000-0000-000004990000}"/>
    <cellStyle name="Normal 7 3 2 4 2" xfId="8088" xr:uid="{00000000-0005-0000-0000-000005990000}"/>
    <cellStyle name="Normal 7 3 2 4 2 2" xfId="28042" xr:uid="{00000000-0005-0000-0000-000006990000}"/>
    <cellStyle name="Normal 7 3 2 4 2 2 2" xfId="47992" xr:uid="{00000000-0005-0000-0000-000007990000}"/>
    <cellStyle name="Normal 7 3 2 4 2 3" xfId="19492" xr:uid="{00000000-0005-0000-0000-000008990000}"/>
    <cellStyle name="Normal 7 3 2 4 2 4" xfId="39442" xr:uid="{00000000-0005-0000-0000-000009990000}"/>
    <cellStyle name="Normal 7 3 2 4 3" xfId="10940" xr:uid="{00000000-0005-0000-0000-00000A990000}"/>
    <cellStyle name="Normal 7 3 2 4 3 2" xfId="30892" xr:uid="{00000000-0005-0000-0000-00000B990000}"/>
    <cellStyle name="Normal 7 3 2 4 3 2 2" xfId="50842" xr:uid="{00000000-0005-0000-0000-00000C990000}"/>
    <cellStyle name="Normal 7 3 2 4 3 3" xfId="22342" xr:uid="{00000000-0005-0000-0000-00000D990000}"/>
    <cellStyle name="Normal 7 3 2 4 3 4" xfId="42292" xr:uid="{00000000-0005-0000-0000-00000E990000}"/>
    <cellStyle name="Normal 7 3 2 4 4" xfId="16640" xr:uid="{00000000-0005-0000-0000-00000F990000}"/>
    <cellStyle name="Normal 7 3 2 4 4 2" xfId="36592" xr:uid="{00000000-0005-0000-0000-000010990000}"/>
    <cellStyle name="Normal 7 3 2 4 5" xfId="25192" xr:uid="{00000000-0005-0000-0000-000011990000}"/>
    <cellStyle name="Normal 7 3 2 4 5 2" xfId="45142" xr:uid="{00000000-0005-0000-0000-000012990000}"/>
    <cellStyle name="Normal 7 3 2 4 6" xfId="13790" xr:uid="{00000000-0005-0000-0000-000013990000}"/>
    <cellStyle name="Normal 7 3 2 4 7" xfId="33742" xr:uid="{00000000-0005-0000-0000-000014990000}"/>
    <cellStyle name="Normal 7 3 2 5" xfId="8083" xr:uid="{00000000-0005-0000-0000-000015990000}"/>
    <cellStyle name="Normal 7 3 2 5 2" xfId="28037" xr:uid="{00000000-0005-0000-0000-000016990000}"/>
    <cellStyle name="Normal 7 3 2 5 2 2" xfId="47987" xr:uid="{00000000-0005-0000-0000-000017990000}"/>
    <cellStyle name="Normal 7 3 2 5 3" xfId="19487" xr:uid="{00000000-0005-0000-0000-000018990000}"/>
    <cellStyle name="Normal 7 3 2 5 4" xfId="39437" xr:uid="{00000000-0005-0000-0000-000019990000}"/>
    <cellStyle name="Normal 7 3 2 6" xfId="10935" xr:uid="{00000000-0005-0000-0000-00001A990000}"/>
    <cellStyle name="Normal 7 3 2 6 2" xfId="30887" xr:uid="{00000000-0005-0000-0000-00001B990000}"/>
    <cellStyle name="Normal 7 3 2 6 2 2" xfId="50837" xr:uid="{00000000-0005-0000-0000-00001C990000}"/>
    <cellStyle name="Normal 7 3 2 6 3" xfId="22337" xr:uid="{00000000-0005-0000-0000-00001D990000}"/>
    <cellStyle name="Normal 7 3 2 6 4" xfId="42287" xr:uid="{00000000-0005-0000-0000-00001E990000}"/>
    <cellStyle name="Normal 7 3 2 7" xfId="16635" xr:uid="{00000000-0005-0000-0000-00001F990000}"/>
    <cellStyle name="Normal 7 3 2 7 2" xfId="36587" xr:uid="{00000000-0005-0000-0000-000020990000}"/>
    <cellStyle name="Normal 7 3 2 8" xfId="25187" xr:uid="{00000000-0005-0000-0000-000021990000}"/>
    <cellStyle name="Normal 7 3 2 8 2" xfId="45137" xr:uid="{00000000-0005-0000-0000-000022990000}"/>
    <cellStyle name="Normal 7 3 2 9" xfId="13785" xr:uid="{00000000-0005-0000-0000-000023990000}"/>
    <cellStyle name="Normal 7 3 3" xfId="3917" xr:uid="{00000000-0005-0000-0000-000024990000}"/>
    <cellStyle name="Normal 7 3 3 2" xfId="3918" xr:uid="{00000000-0005-0000-0000-000025990000}"/>
    <cellStyle name="Normal 7 3 3 2 2" xfId="8090" xr:uid="{00000000-0005-0000-0000-000026990000}"/>
    <cellStyle name="Normal 7 3 3 2 2 2" xfId="28044" xr:uid="{00000000-0005-0000-0000-000027990000}"/>
    <cellStyle name="Normal 7 3 3 2 2 2 2" xfId="47994" xr:uid="{00000000-0005-0000-0000-000028990000}"/>
    <cellStyle name="Normal 7 3 3 2 2 3" xfId="19494" xr:uid="{00000000-0005-0000-0000-000029990000}"/>
    <cellStyle name="Normal 7 3 3 2 2 4" xfId="39444" xr:uid="{00000000-0005-0000-0000-00002A990000}"/>
    <cellStyle name="Normal 7 3 3 2 3" xfId="10942" xr:uid="{00000000-0005-0000-0000-00002B990000}"/>
    <cellStyle name="Normal 7 3 3 2 3 2" xfId="30894" xr:uid="{00000000-0005-0000-0000-00002C990000}"/>
    <cellStyle name="Normal 7 3 3 2 3 2 2" xfId="50844" xr:uid="{00000000-0005-0000-0000-00002D990000}"/>
    <cellStyle name="Normal 7 3 3 2 3 3" xfId="22344" xr:uid="{00000000-0005-0000-0000-00002E990000}"/>
    <cellStyle name="Normal 7 3 3 2 3 4" xfId="42294" xr:uid="{00000000-0005-0000-0000-00002F990000}"/>
    <cellStyle name="Normal 7 3 3 2 4" xfId="16642" xr:uid="{00000000-0005-0000-0000-000030990000}"/>
    <cellStyle name="Normal 7 3 3 2 4 2" xfId="36594" xr:uid="{00000000-0005-0000-0000-000031990000}"/>
    <cellStyle name="Normal 7 3 3 2 5" xfId="25194" xr:uid="{00000000-0005-0000-0000-000032990000}"/>
    <cellStyle name="Normal 7 3 3 2 5 2" xfId="45144" xr:uid="{00000000-0005-0000-0000-000033990000}"/>
    <cellStyle name="Normal 7 3 3 2 6" xfId="13792" xr:uid="{00000000-0005-0000-0000-000034990000}"/>
    <cellStyle name="Normal 7 3 3 2 7" xfId="33744" xr:uid="{00000000-0005-0000-0000-000035990000}"/>
    <cellStyle name="Normal 7 3 3 3" xfId="8089" xr:uid="{00000000-0005-0000-0000-000036990000}"/>
    <cellStyle name="Normal 7 3 3 3 2" xfId="28043" xr:uid="{00000000-0005-0000-0000-000037990000}"/>
    <cellStyle name="Normal 7 3 3 3 2 2" xfId="47993" xr:uid="{00000000-0005-0000-0000-000038990000}"/>
    <cellStyle name="Normal 7 3 3 3 3" xfId="19493" xr:uid="{00000000-0005-0000-0000-000039990000}"/>
    <cellStyle name="Normal 7 3 3 3 4" xfId="39443" xr:uid="{00000000-0005-0000-0000-00003A990000}"/>
    <cellStyle name="Normal 7 3 3 4" xfId="10941" xr:uid="{00000000-0005-0000-0000-00003B990000}"/>
    <cellStyle name="Normal 7 3 3 4 2" xfId="30893" xr:uid="{00000000-0005-0000-0000-00003C990000}"/>
    <cellStyle name="Normal 7 3 3 4 2 2" xfId="50843" xr:uid="{00000000-0005-0000-0000-00003D990000}"/>
    <cellStyle name="Normal 7 3 3 4 3" xfId="22343" xr:uid="{00000000-0005-0000-0000-00003E990000}"/>
    <cellStyle name="Normal 7 3 3 4 4" xfId="42293" xr:uid="{00000000-0005-0000-0000-00003F990000}"/>
    <cellStyle name="Normal 7 3 3 5" xfId="16641" xr:uid="{00000000-0005-0000-0000-000040990000}"/>
    <cellStyle name="Normal 7 3 3 5 2" xfId="36593" xr:uid="{00000000-0005-0000-0000-000041990000}"/>
    <cellStyle name="Normal 7 3 3 6" xfId="25193" xr:uid="{00000000-0005-0000-0000-000042990000}"/>
    <cellStyle name="Normal 7 3 3 6 2" xfId="45143" xr:uid="{00000000-0005-0000-0000-000043990000}"/>
    <cellStyle name="Normal 7 3 3 7" xfId="13791" xr:uid="{00000000-0005-0000-0000-000044990000}"/>
    <cellStyle name="Normal 7 3 3 8" xfId="33743" xr:uid="{00000000-0005-0000-0000-000045990000}"/>
    <cellStyle name="Normal 7 3 4" xfId="3919" xr:uid="{00000000-0005-0000-0000-000046990000}"/>
    <cellStyle name="Normal 7 3 4 2" xfId="3920" xr:uid="{00000000-0005-0000-0000-000047990000}"/>
    <cellStyle name="Normal 7 3 4 2 2" xfId="8092" xr:uid="{00000000-0005-0000-0000-000048990000}"/>
    <cellStyle name="Normal 7 3 4 2 2 2" xfId="28046" xr:uid="{00000000-0005-0000-0000-000049990000}"/>
    <cellStyle name="Normal 7 3 4 2 2 2 2" xfId="47996" xr:uid="{00000000-0005-0000-0000-00004A990000}"/>
    <cellStyle name="Normal 7 3 4 2 2 3" xfId="19496" xr:uid="{00000000-0005-0000-0000-00004B990000}"/>
    <cellStyle name="Normal 7 3 4 2 2 4" xfId="39446" xr:uid="{00000000-0005-0000-0000-00004C990000}"/>
    <cellStyle name="Normal 7 3 4 2 3" xfId="10944" xr:uid="{00000000-0005-0000-0000-00004D990000}"/>
    <cellStyle name="Normal 7 3 4 2 3 2" xfId="30896" xr:uid="{00000000-0005-0000-0000-00004E990000}"/>
    <cellStyle name="Normal 7 3 4 2 3 2 2" xfId="50846" xr:uid="{00000000-0005-0000-0000-00004F990000}"/>
    <cellStyle name="Normal 7 3 4 2 3 3" xfId="22346" xr:uid="{00000000-0005-0000-0000-000050990000}"/>
    <cellStyle name="Normal 7 3 4 2 3 4" xfId="42296" xr:uid="{00000000-0005-0000-0000-000051990000}"/>
    <cellStyle name="Normal 7 3 4 2 4" xfId="16644" xr:uid="{00000000-0005-0000-0000-000052990000}"/>
    <cellStyle name="Normal 7 3 4 2 4 2" xfId="36596" xr:uid="{00000000-0005-0000-0000-000053990000}"/>
    <cellStyle name="Normal 7 3 4 2 5" xfId="25196" xr:uid="{00000000-0005-0000-0000-000054990000}"/>
    <cellStyle name="Normal 7 3 4 2 5 2" xfId="45146" xr:uid="{00000000-0005-0000-0000-000055990000}"/>
    <cellStyle name="Normal 7 3 4 2 6" xfId="13794" xr:uid="{00000000-0005-0000-0000-000056990000}"/>
    <cellStyle name="Normal 7 3 4 2 7" xfId="33746" xr:uid="{00000000-0005-0000-0000-000057990000}"/>
    <cellStyle name="Normal 7 3 4 3" xfId="8091" xr:uid="{00000000-0005-0000-0000-000058990000}"/>
    <cellStyle name="Normal 7 3 4 3 2" xfId="28045" xr:uid="{00000000-0005-0000-0000-000059990000}"/>
    <cellStyle name="Normal 7 3 4 3 2 2" xfId="47995" xr:uid="{00000000-0005-0000-0000-00005A990000}"/>
    <cellStyle name="Normal 7 3 4 3 3" xfId="19495" xr:uid="{00000000-0005-0000-0000-00005B990000}"/>
    <cellStyle name="Normal 7 3 4 3 4" xfId="39445" xr:uid="{00000000-0005-0000-0000-00005C990000}"/>
    <cellStyle name="Normal 7 3 4 4" xfId="10943" xr:uid="{00000000-0005-0000-0000-00005D990000}"/>
    <cellStyle name="Normal 7 3 4 4 2" xfId="30895" xr:uid="{00000000-0005-0000-0000-00005E990000}"/>
    <cellStyle name="Normal 7 3 4 4 2 2" xfId="50845" xr:uid="{00000000-0005-0000-0000-00005F990000}"/>
    <cellStyle name="Normal 7 3 4 4 3" xfId="22345" xr:uid="{00000000-0005-0000-0000-000060990000}"/>
    <cellStyle name="Normal 7 3 4 4 4" xfId="42295" xr:uid="{00000000-0005-0000-0000-000061990000}"/>
    <cellStyle name="Normal 7 3 4 5" xfId="16643" xr:uid="{00000000-0005-0000-0000-000062990000}"/>
    <cellStyle name="Normal 7 3 4 5 2" xfId="36595" xr:uid="{00000000-0005-0000-0000-000063990000}"/>
    <cellStyle name="Normal 7 3 4 6" xfId="25195" xr:uid="{00000000-0005-0000-0000-000064990000}"/>
    <cellStyle name="Normal 7 3 4 6 2" xfId="45145" xr:uid="{00000000-0005-0000-0000-000065990000}"/>
    <cellStyle name="Normal 7 3 4 7" xfId="13793" xr:uid="{00000000-0005-0000-0000-000066990000}"/>
    <cellStyle name="Normal 7 3 4 8" xfId="33745" xr:uid="{00000000-0005-0000-0000-000067990000}"/>
    <cellStyle name="Normal 7 3 5" xfId="3921" xr:uid="{00000000-0005-0000-0000-000068990000}"/>
    <cellStyle name="Normal 7 3 5 2" xfId="8093" xr:uid="{00000000-0005-0000-0000-000069990000}"/>
    <cellStyle name="Normal 7 3 5 2 2" xfId="28047" xr:uid="{00000000-0005-0000-0000-00006A990000}"/>
    <cellStyle name="Normal 7 3 5 2 2 2" xfId="47997" xr:uid="{00000000-0005-0000-0000-00006B990000}"/>
    <cellStyle name="Normal 7 3 5 2 3" xfId="19497" xr:uid="{00000000-0005-0000-0000-00006C990000}"/>
    <cellStyle name="Normal 7 3 5 2 4" xfId="39447" xr:uid="{00000000-0005-0000-0000-00006D990000}"/>
    <cellStyle name="Normal 7 3 5 3" xfId="10945" xr:uid="{00000000-0005-0000-0000-00006E990000}"/>
    <cellStyle name="Normal 7 3 5 3 2" xfId="30897" xr:uid="{00000000-0005-0000-0000-00006F990000}"/>
    <cellStyle name="Normal 7 3 5 3 2 2" xfId="50847" xr:uid="{00000000-0005-0000-0000-000070990000}"/>
    <cellStyle name="Normal 7 3 5 3 3" xfId="22347" xr:uid="{00000000-0005-0000-0000-000071990000}"/>
    <cellStyle name="Normal 7 3 5 3 4" xfId="42297" xr:uid="{00000000-0005-0000-0000-000072990000}"/>
    <cellStyle name="Normal 7 3 5 4" xfId="16645" xr:uid="{00000000-0005-0000-0000-000073990000}"/>
    <cellStyle name="Normal 7 3 5 4 2" xfId="36597" xr:uid="{00000000-0005-0000-0000-000074990000}"/>
    <cellStyle name="Normal 7 3 5 5" xfId="25197" xr:uid="{00000000-0005-0000-0000-000075990000}"/>
    <cellStyle name="Normal 7 3 5 5 2" xfId="45147" xr:uid="{00000000-0005-0000-0000-000076990000}"/>
    <cellStyle name="Normal 7 3 5 6" xfId="13795" xr:uid="{00000000-0005-0000-0000-000077990000}"/>
    <cellStyle name="Normal 7 3 5 7" xfId="33747" xr:uid="{00000000-0005-0000-0000-000078990000}"/>
    <cellStyle name="Normal 7 3 6" xfId="8082" xr:uid="{00000000-0005-0000-0000-000079990000}"/>
    <cellStyle name="Normal 7 3 6 2" xfId="28036" xr:uid="{00000000-0005-0000-0000-00007A990000}"/>
    <cellStyle name="Normal 7 3 6 2 2" xfId="47986" xr:uid="{00000000-0005-0000-0000-00007B990000}"/>
    <cellStyle name="Normal 7 3 6 3" xfId="19486" xr:uid="{00000000-0005-0000-0000-00007C990000}"/>
    <cellStyle name="Normal 7 3 6 4" xfId="39436" xr:uid="{00000000-0005-0000-0000-00007D990000}"/>
    <cellStyle name="Normal 7 3 7" xfId="10934" xr:uid="{00000000-0005-0000-0000-00007E990000}"/>
    <cellStyle name="Normal 7 3 7 2" xfId="30886" xr:uid="{00000000-0005-0000-0000-00007F990000}"/>
    <cellStyle name="Normal 7 3 7 2 2" xfId="50836" xr:uid="{00000000-0005-0000-0000-000080990000}"/>
    <cellStyle name="Normal 7 3 7 3" xfId="22336" xr:uid="{00000000-0005-0000-0000-000081990000}"/>
    <cellStyle name="Normal 7 3 7 4" xfId="42286" xr:uid="{00000000-0005-0000-0000-000082990000}"/>
    <cellStyle name="Normal 7 3 8" xfId="16634" xr:uid="{00000000-0005-0000-0000-000083990000}"/>
    <cellStyle name="Normal 7 3 8 2" xfId="36586" xr:uid="{00000000-0005-0000-0000-000084990000}"/>
    <cellStyle name="Normal 7 3 9" xfId="25186" xr:uid="{00000000-0005-0000-0000-000085990000}"/>
    <cellStyle name="Normal 7 3 9 2" xfId="45136" xr:uid="{00000000-0005-0000-0000-000086990000}"/>
    <cellStyle name="Normal 7 4" xfId="3922" xr:uid="{00000000-0005-0000-0000-000087990000}"/>
    <cellStyle name="Normal 7 4 10" xfId="13796" xr:uid="{00000000-0005-0000-0000-000088990000}"/>
    <cellStyle name="Normal 7 4 11" xfId="33748" xr:uid="{00000000-0005-0000-0000-000089990000}"/>
    <cellStyle name="Normal 7 4 2" xfId="3923" xr:uid="{00000000-0005-0000-0000-00008A990000}"/>
    <cellStyle name="Normal 7 4 2 10" xfId="33749" xr:uid="{00000000-0005-0000-0000-00008B990000}"/>
    <cellStyle name="Normal 7 4 2 2" xfId="3924" xr:uid="{00000000-0005-0000-0000-00008C990000}"/>
    <cellStyle name="Normal 7 4 2 2 2" xfId="3925" xr:uid="{00000000-0005-0000-0000-00008D990000}"/>
    <cellStyle name="Normal 7 4 2 2 2 2" xfId="8097" xr:uid="{00000000-0005-0000-0000-00008E990000}"/>
    <cellStyle name="Normal 7 4 2 2 2 2 2" xfId="28051" xr:uid="{00000000-0005-0000-0000-00008F990000}"/>
    <cellStyle name="Normal 7 4 2 2 2 2 2 2" xfId="48001" xr:uid="{00000000-0005-0000-0000-000090990000}"/>
    <cellStyle name="Normal 7 4 2 2 2 2 3" xfId="19501" xr:uid="{00000000-0005-0000-0000-000091990000}"/>
    <cellStyle name="Normal 7 4 2 2 2 2 4" xfId="39451" xr:uid="{00000000-0005-0000-0000-000092990000}"/>
    <cellStyle name="Normal 7 4 2 2 2 3" xfId="10949" xr:uid="{00000000-0005-0000-0000-000093990000}"/>
    <cellStyle name="Normal 7 4 2 2 2 3 2" xfId="30901" xr:uid="{00000000-0005-0000-0000-000094990000}"/>
    <cellStyle name="Normal 7 4 2 2 2 3 2 2" xfId="50851" xr:uid="{00000000-0005-0000-0000-000095990000}"/>
    <cellStyle name="Normal 7 4 2 2 2 3 3" xfId="22351" xr:uid="{00000000-0005-0000-0000-000096990000}"/>
    <cellStyle name="Normal 7 4 2 2 2 3 4" xfId="42301" xr:uid="{00000000-0005-0000-0000-000097990000}"/>
    <cellStyle name="Normal 7 4 2 2 2 4" xfId="16649" xr:uid="{00000000-0005-0000-0000-000098990000}"/>
    <cellStyle name="Normal 7 4 2 2 2 4 2" xfId="36601" xr:uid="{00000000-0005-0000-0000-000099990000}"/>
    <cellStyle name="Normal 7 4 2 2 2 5" xfId="25201" xr:uid="{00000000-0005-0000-0000-00009A990000}"/>
    <cellStyle name="Normal 7 4 2 2 2 5 2" xfId="45151" xr:uid="{00000000-0005-0000-0000-00009B990000}"/>
    <cellStyle name="Normal 7 4 2 2 2 6" xfId="13799" xr:uid="{00000000-0005-0000-0000-00009C990000}"/>
    <cellStyle name="Normal 7 4 2 2 2 7" xfId="33751" xr:uid="{00000000-0005-0000-0000-00009D990000}"/>
    <cellStyle name="Normal 7 4 2 2 3" xfId="8096" xr:uid="{00000000-0005-0000-0000-00009E990000}"/>
    <cellStyle name="Normal 7 4 2 2 3 2" xfId="28050" xr:uid="{00000000-0005-0000-0000-00009F990000}"/>
    <cellStyle name="Normal 7 4 2 2 3 2 2" xfId="48000" xr:uid="{00000000-0005-0000-0000-0000A0990000}"/>
    <cellStyle name="Normal 7 4 2 2 3 3" xfId="19500" xr:uid="{00000000-0005-0000-0000-0000A1990000}"/>
    <cellStyle name="Normal 7 4 2 2 3 4" xfId="39450" xr:uid="{00000000-0005-0000-0000-0000A2990000}"/>
    <cellStyle name="Normal 7 4 2 2 4" xfId="10948" xr:uid="{00000000-0005-0000-0000-0000A3990000}"/>
    <cellStyle name="Normal 7 4 2 2 4 2" xfId="30900" xr:uid="{00000000-0005-0000-0000-0000A4990000}"/>
    <cellStyle name="Normal 7 4 2 2 4 2 2" xfId="50850" xr:uid="{00000000-0005-0000-0000-0000A5990000}"/>
    <cellStyle name="Normal 7 4 2 2 4 3" xfId="22350" xr:uid="{00000000-0005-0000-0000-0000A6990000}"/>
    <cellStyle name="Normal 7 4 2 2 4 4" xfId="42300" xr:uid="{00000000-0005-0000-0000-0000A7990000}"/>
    <cellStyle name="Normal 7 4 2 2 5" xfId="16648" xr:uid="{00000000-0005-0000-0000-0000A8990000}"/>
    <cellStyle name="Normal 7 4 2 2 5 2" xfId="36600" xr:uid="{00000000-0005-0000-0000-0000A9990000}"/>
    <cellStyle name="Normal 7 4 2 2 6" xfId="25200" xr:uid="{00000000-0005-0000-0000-0000AA990000}"/>
    <cellStyle name="Normal 7 4 2 2 6 2" xfId="45150" xr:uid="{00000000-0005-0000-0000-0000AB990000}"/>
    <cellStyle name="Normal 7 4 2 2 7" xfId="13798" xr:uid="{00000000-0005-0000-0000-0000AC990000}"/>
    <cellStyle name="Normal 7 4 2 2 8" xfId="33750" xr:uid="{00000000-0005-0000-0000-0000AD990000}"/>
    <cellStyle name="Normal 7 4 2 3" xfId="3926" xr:uid="{00000000-0005-0000-0000-0000AE990000}"/>
    <cellStyle name="Normal 7 4 2 3 2" xfId="3927" xr:uid="{00000000-0005-0000-0000-0000AF990000}"/>
    <cellStyle name="Normal 7 4 2 3 2 2" xfId="8099" xr:uid="{00000000-0005-0000-0000-0000B0990000}"/>
    <cellStyle name="Normal 7 4 2 3 2 2 2" xfId="28053" xr:uid="{00000000-0005-0000-0000-0000B1990000}"/>
    <cellStyle name="Normal 7 4 2 3 2 2 2 2" xfId="48003" xr:uid="{00000000-0005-0000-0000-0000B2990000}"/>
    <cellStyle name="Normal 7 4 2 3 2 2 3" xfId="19503" xr:uid="{00000000-0005-0000-0000-0000B3990000}"/>
    <cellStyle name="Normal 7 4 2 3 2 2 4" xfId="39453" xr:uid="{00000000-0005-0000-0000-0000B4990000}"/>
    <cellStyle name="Normal 7 4 2 3 2 3" xfId="10951" xr:uid="{00000000-0005-0000-0000-0000B5990000}"/>
    <cellStyle name="Normal 7 4 2 3 2 3 2" xfId="30903" xr:uid="{00000000-0005-0000-0000-0000B6990000}"/>
    <cellStyle name="Normal 7 4 2 3 2 3 2 2" xfId="50853" xr:uid="{00000000-0005-0000-0000-0000B7990000}"/>
    <cellStyle name="Normal 7 4 2 3 2 3 3" xfId="22353" xr:uid="{00000000-0005-0000-0000-0000B8990000}"/>
    <cellStyle name="Normal 7 4 2 3 2 3 4" xfId="42303" xr:uid="{00000000-0005-0000-0000-0000B9990000}"/>
    <cellStyle name="Normal 7 4 2 3 2 4" xfId="16651" xr:uid="{00000000-0005-0000-0000-0000BA990000}"/>
    <cellStyle name="Normal 7 4 2 3 2 4 2" xfId="36603" xr:uid="{00000000-0005-0000-0000-0000BB990000}"/>
    <cellStyle name="Normal 7 4 2 3 2 5" xfId="25203" xr:uid="{00000000-0005-0000-0000-0000BC990000}"/>
    <cellStyle name="Normal 7 4 2 3 2 5 2" xfId="45153" xr:uid="{00000000-0005-0000-0000-0000BD990000}"/>
    <cellStyle name="Normal 7 4 2 3 2 6" xfId="13801" xr:uid="{00000000-0005-0000-0000-0000BE990000}"/>
    <cellStyle name="Normal 7 4 2 3 2 7" xfId="33753" xr:uid="{00000000-0005-0000-0000-0000BF990000}"/>
    <cellStyle name="Normal 7 4 2 3 3" xfId="8098" xr:uid="{00000000-0005-0000-0000-0000C0990000}"/>
    <cellStyle name="Normal 7 4 2 3 3 2" xfId="28052" xr:uid="{00000000-0005-0000-0000-0000C1990000}"/>
    <cellStyle name="Normal 7 4 2 3 3 2 2" xfId="48002" xr:uid="{00000000-0005-0000-0000-0000C2990000}"/>
    <cellStyle name="Normal 7 4 2 3 3 3" xfId="19502" xr:uid="{00000000-0005-0000-0000-0000C3990000}"/>
    <cellStyle name="Normal 7 4 2 3 3 4" xfId="39452" xr:uid="{00000000-0005-0000-0000-0000C4990000}"/>
    <cellStyle name="Normal 7 4 2 3 4" xfId="10950" xr:uid="{00000000-0005-0000-0000-0000C5990000}"/>
    <cellStyle name="Normal 7 4 2 3 4 2" xfId="30902" xr:uid="{00000000-0005-0000-0000-0000C6990000}"/>
    <cellStyle name="Normal 7 4 2 3 4 2 2" xfId="50852" xr:uid="{00000000-0005-0000-0000-0000C7990000}"/>
    <cellStyle name="Normal 7 4 2 3 4 3" xfId="22352" xr:uid="{00000000-0005-0000-0000-0000C8990000}"/>
    <cellStyle name="Normal 7 4 2 3 4 4" xfId="42302" xr:uid="{00000000-0005-0000-0000-0000C9990000}"/>
    <cellStyle name="Normal 7 4 2 3 5" xfId="16650" xr:uid="{00000000-0005-0000-0000-0000CA990000}"/>
    <cellStyle name="Normal 7 4 2 3 5 2" xfId="36602" xr:uid="{00000000-0005-0000-0000-0000CB990000}"/>
    <cellStyle name="Normal 7 4 2 3 6" xfId="25202" xr:uid="{00000000-0005-0000-0000-0000CC990000}"/>
    <cellStyle name="Normal 7 4 2 3 6 2" xfId="45152" xr:uid="{00000000-0005-0000-0000-0000CD990000}"/>
    <cellStyle name="Normal 7 4 2 3 7" xfId="13800" xr:uid="{00000000-0005-0000-0000-0000CE990000}"/>
    <cellStyle name="Normal 7 4 2 3 8" xfId="33752" xr:uid="{00000000-0005-0000-0000-0000CF990000}"/>
    <cellStyle name="Normal 7 4 2 4" xfId="3928" xr:uid="{00000000-0005-0000-0000-0000D0990000}"/>
    <cellStyle name="Normal 7 4 2 4 2" xfId="8100" xr:uid="{00000000-0005-0000-0000-0000D1990000}"/>
    <cellStyle name="Normal 7 4 2 4 2 2" xfId="28054" xr:uid="{00000000-0005-0000-0000-0000D2990000}"/>
    <cellStyle name="Normal 7 4 2 4 2 2 2" xfId="48004" xr:uid="{00000000-0005-0000-0000-0000D3990000}"/>
    <cellStyle name="Normal 7 4 2 4 2 3" xfId="19504" xr:uid="{00000000-0005-0000-0000-0000D4990000}"/>
    <cellStyle name="Normal 7 4 2 4 2 4" xfId="39454" xr:uid="{00000000-0005-0000-0000-0000D5990000}"/>
    <cellStyle name="Normal 7 4 2 4 3" xfId="10952" xr:uid="{00000000-0005-0000-0000-0000D6990000}"/>
    <cellStyle name="Normal 7 4 2 4 3 2" xfId="30904" xr:uid="{00000000-0005-0000-0000-0000D7990000}"/>
    <cellStyle name="Normal 7 4 2 4 3 2 2" xfId="50854" xr:uid="{00000000-0005-0000-0000-0000D8990000}"/>
    <cellStyle name="Normal 7 4 2 4 3 3" xfId="22354" xr:uid="{00000000-0005-0000-0000-0000D9990000}"/>
    <cellStyle name="Normal 7 4 2 4 3 4" xfId="42304" xr:uid="{00000000-0005-0000-0000-0000DA990000}"/>
    <cellStyle name="Normal 7 4 2 4 4" xfId="16652" xr:uid="{00000000-0005-0000-0000-0000DB990000}"/>
    <cellStyle name="Normal 7 4 2 4 4 2" xfId="36604" xr:uid="{00000000-0005-0000-0000-0000DC990000}"/>
    <cellStyle name="Normal 7 4 2 4 5" xfId="25204" xr:uid="{00000000-0005-0000-0000-0000DD990000}"/>
    <cellStyle name="Normal 7 4 2 4 5 2" xfId="45154" xr:uid="{00000000-0005-0000-0000-0000DE990000}"/>
    <cellStyle name="Normal 7 4 2 4 6" xfId="13802" xr:uid="{00000000-0005-0000-0000-0000DF990000}"/>
    <cellStyle name="Normal 7 4 2 4 7" xfId="33754" xr:uid="{00000000-0005-0000-0000-0000E0990000}"/>
    <cellStyle name="Normal 7 4 2 5" xfId="8095" xr:uid="{00000000-0005-0000-0000-0000E1990000}"/>
    <cellStyle name="Normal 7 4 2 5 2" xfId="28049" xr:uid="{00000000-0005-0000-0000-0000E2990000}"/>
    <cellStyle name="Normal 7 4 2 5 2 2" xfId="47999" xr:uid="{00000000-0005-0000-0000-0000E3990000}"/>
    <cellStyle name="Normal 7 4 2 5 3" xfId="19499" xr:uid="{00000000-0005-0000-0000-0000E4990000}"/>
    <cellStyle name="Normal 7 4 2 5 4" xfId="39449" xr:uid="{00000000-0005-0000-0000-0000E5990000}"/>
    <cellStyle name="Normal 7 4 2 6" xfId="10947" xr:uid="{00000000-0005-0000-0000-0000E6990000}"/>
    <cellStyle name="Normal 7 4 2 6 2" xfId="30899" xr:uid="{00000000-0005-0000-0000-0000E7990000}"/>
    <cellStyle name="Normal 7 4 2 6 2 2" xfId="50849" xr:uid="{00000000-0005-0000-0000-0000E8990000}"/>
    <cellStyle name="Normal 7 4 2 6 3" xfId="22349" xr:uid="{00000000-0005-0000-0000-0000E9990000}"/>
    <cellStyle name="Normal 7 4 2 6 4" xfId="42299" xr:uid="{00000000-0005-0000-0000-0000EA990000}"/>
    <cellStyle name="Normal 7 4 2 7" xfId="16647" xr:uid="{00000000-0005-0000-0000-0000EB990000}"/>
    <cellStyle name="Normal 7 4 2 7 2" xfId="36599" xr:uid="{00000000-0005-0000-0000-0000EC990000}"/>
    <cellStyle name="Normal 7 4 2 8" xfId="25199" xr:uid="{00000000-0005-0000-0000-0000ED990000}"/>
    <cellStyle name="Normal 7 4 2 8 2" xfId="45149" xr:uid="{00000000-0005-0000-0000-0000EE990000}"/>
    <cellStyle name="Normal 7 4 2 9" xfId="13797" xr:uid="{00000000-0005-0000-0000-0000EF990000}"/>
    <cellStyle name="Normal 7 4 3" xfId="3929" xr:uid="{00000000-0005-0000-0000-0000F0990000}"/>
    <cellStyle name="Normal 7 4 3 2" xfId="3930" xr:uid="{00000000-0005-0000-0000-0000F1990000}"/>
    <cellStyle name="Normal 7 4 3 2 2" xfId="8102" xr:uid="{00000000-0005-0000-0000-0000F2990000}"/>
    <cellStyle name="Normal 7 4 3 2 2 2" xfId="28056" xr:uid="{00000000-0005-0000-0000-0000F3990000}"/>
    <cellStyle name="Normal 7 4 3 2 2 2 2" xfId="48006" xr:uid="{00000000-0005-0000-0000-0000F4990000}"/>
    <cellStyle name="Normal 7 4 3 2 2 3" xfId="19506" xr:uid="{00000000-0005-0000-0000-0000F5990000}"/>
    <cellStyle name="Normal 7 4 3 2 2 4" xfId="39456" xr:uid="{00000000-0005-0000-0000-0000F6990000}"/>
    <cellStyle name="Normal 7 4 3 2 3" xfId="10954" xr:uid="{00000000-0005-0000-0000-0000F7990000}"/>
    <cellStyle name="Normal 7 4 3 2 3 2" xfId="30906" xr:uid="{00000000-0005-0000-0000-0000F8990000}"/>
    <cellStyle name="Normal 7 4 3 2 3 2 2" xfId="50856" xr:uid="{00000000-0005-0000-0000-0000F9990000}"/>
    <cellStyle name="Normal 7 4 3 2 3 3" xfId="22356" xr:uid="{00000000-0005-0000-0000-0000FA990000}"/>
    <cellStyle name="Normal 7 4 3 2 3 4" xfId="42306" xr:uid="{00000000-0005-0000-0000-0000FB990000}"/>
    <cellStyle name="Normal 7 4 3 2 4" xfId="16654" xr:uid="{00000000-0005-0000-0000-0000FC990000}"/>
    <cellStyle name="Normal 7 4 3 2 4 2" xfId="36606" xr:uid="{00000000-0005-0000-0000-0000FD990000}"/>
    <cellStyle name="Normal 7 4 3 2 5" xfId="25206" xr:uid="{00000000-0005-0000-0000-0000FE990000}"/>
    <cellStyle name="Normal 7 4 3 2 5 2" xfId="45156" xr:uid="{00000000-0005-0000-0000-0000FF990000}"/>
    <cellStyle name="Normal 7 4 3 2 6" xfId="13804" xr:uid="{00000000-0005-0000-0000-0000009A0000}"/>
    <cellStyle name="Normal 7 4 3 2 7" xfId="33756" xr:uid="{00000000-0005-0000-0000-0000019A0000}"/>
    <cellStyle name="Normal 7 4 3 3" xfId="8101" xr:uid="{00000000-0005-0000-0000-0000029A0000}"/>
    <cellStyle name="Normal 7 4 3 3 2" xfId="28055" xr:uid="{00000000-0005-0000-0000-0000039A0000}"/>
    <cellStyle name="Normal 7 4 3 3 2 2" xfId="48005" xr:uid="{00000000-0005-0000-0000-0000049A0000}"/>
    <cellStyle name="Normal 7 4 3 3 3" xfId="19505" xr:uid="{00000000-0005-0000-0000-0000059A0000}"/>
    <cellStyle name="Normal 7 4 3 3 4" xfId="39455" xr:uid="{00000000-0005-0000-0000-0000069A0000}"/>
    <cellStyle name="Normal 7 4 3 4" xfId="10953" xr:uid="{00000000-0005-0000-0000-0000079A0000}"/>
    <cellStyle name="Normal 7 4 3 4 2" xfId="30905" xr:uid="{00000000-0005-0000-0000-0000089A0000}"/>
    <cellStyle name="Normal 7 4 3 4 2 2" xfId="50855" xr:uid="{00000000-0005-0000-0000-0000099A0000}"/>
    <cellStyle name="Normal 7 4 3 4 3" xfId="22355" xr:uid="{00000000-0005-0000-0000-00000A9A0000}"/>
    <cellStyle name="Normal 7 4 3 4 4" xfId="42305" xr:uid="{00000000-0005-0000-0000-00000B9A0000}"/>
    <cellStyle name="Normal 7 4 3 5" xfId="16653" xr:uid="{00000000-0005-0000-0000-00000C9A0000}"/>
    <cellStyle name="Normal 7 4 3 5 2" xfId="36605" xr:uid="{00000000-0005-0000-0000-00000D9A0000}"/>
    <cellStyle name="Normal 7 4 3 6" xfId="25205" xr:uid="{00000000-0005-0000-0000-00000E9A0000}"/>
    <cellStyle name="Normal 7 4 3 6 2" xfId="45155" xr:uid="{00000000-0005-0000-0000-00000F9A0000}"/>
    <cellStyle name="Normal 7 4 3 7" xfId="13803" xr:uid="{00000000-0005-0000-0000-0000109A0000}"/>
    <cellStyle name="Normal 7 4 3 8" xfId="33755" xr:uid="{00000000-0005-0000-0000-0000119A0000}"/>
    <cellStyle name="Normal 7 4 4" xfId="3931" xr:uid="{00000000-0005-0000-0000-0000129A0000}"/>
    <cellStyle name="Normal 7 4 4 2" xfId="3932" xr:uid="{00000000-0005-0000-0000-0000139A0000}"/>
    <cellStyle name="Normal 7 4 4 2 2" xfId="8104" xr:uid="{00000000-0005-0000-0000-0000149A0000}"/>
    <cellStyle name="Normal 7 4 4 2 2 2" xfId="28058" xr:uid="{00000000-0005-0000-0000-0000159A0000}"/>
    <cellStyle name="Normal 7 4 4 2 2 2 2" xfId="48008" xr:uid="{00000000-0005-0000-0000-0000169A0000}"/>
    <cellStyle name="Normal 7 4 4 2 2 3" xfId="19508" xr:uid="{00000000-0005-0000-0000-0000179A0000}"/>
    <cellStyle name="Normal 7 4 4 2 2 4" xfId="39458" xr:uid="{00000000-0005-0000-0000-0000189A0000}"/>
    <cellStyle name="Normal 7 4 4 2 3" xfId="10956" xr:uid="{00000000-0005-0000-0000-0000199A0000}"/>
    <cellStyle name="Normal 7 4 4 2 3 2" xfId="30908" xr:uid="{00000000-0005-0000-0000-00001A9A0000}"/>
    <cellStyle name="Normal 7 4 4 2 3 2 2" xfId="50858" xr:uid="{00000000-0005-0000-0000-00001B9A0000}"/>
    <cellStyle name="Normal 7 4 4 2 3 3" xfId="22358" xr:uid="{00000000-0005-0000-0000-00001C9A0000}"/>
    <cellStyle name="Normal 7 4 4 2 3 4" xfId="42308" xr:uid="{00000000-0005-0000-0000-00001D9A0000}"/>
    <cellStyle name="Normal 7 4 4 2 4" xfId="16656" xr:uid="{00000000-0005-0000-0000-00001E9A0000}"/>
    <cellStyle name="Normal 7 4 4 2 4 2" xfId="36608" xr:uid="{00000000-0005-0000-0000-00001F9A0000}"/>
    <cellStyle name="Normal 7 4 4 2 5" xfId="25208" xr:uid="{00000000-0005-0000-0000-0000209A0000}"/>
    <cellStyle name="Normal 7 4 4 2 5 2" xfId="45158" xr:uid="{00000000-0005-0000-0000-0000219A0000}"/>
    <cellStyle name="Normal 7 4 4 2 6" xfId="13806" xr:uid="{00000000-0005-0000-0000-0000229A0000}"/>
    <cellStyle name="Normal 7 4 4 2 7" xfId="33758" xr:uid="{00000000-0005-0000-0000-0000239A0000}"/>
    <cellStyle name="Normal 7 4 4 3" xfId="8103" xr:uid="{00000000-0005-0000-0000-0000249A0000}"/>
    <cellStyle name="Normal 7 4 4 3 2" xfId="28057" xr:uid="{00000000-0005-0000-0000-0000259A0000}"/>
    <cellStyle name="Normal 7 4 4 3 2 2" xfId="48007" xr:uid="{00000000-0005-0000-0000-0000269A0000}"/>
    <cellStyle name="Normal 7 4 4 3 3" xfId="19507" xr:uid="{00000000-0005-0000-0000-0000279A0000}"/>
    <cellStyle name="Normal 7 4 4 3 4" xfId="39457" xr:uid="{00000000-0005-0000-0000-0000289A0000}"/>
    <cellStyle name="Normal 7 4 4 4" xfId="10955" xr:uid="{00000000-0005-0000-0000-0000299A0000}"/>
    <cellStyle name="Normal 7 4 4 4 2" xfId="30907" xr:uid="{00000000-0005-0000-0000-00002A9A0000}"/>
    <cellStyle name="Normal 7 4 4 4 2 2" xfId="50857" xr:uid="{00000000-0005-0000-0000-00002B9A0000}"/>
    <cellStyle name="Normal 7 4 4 4 3" xfId="22357" xr:uid="{00000000-0005-0000-0000-00002C9A0000}"/>
    <cellStyle name="Normal 7 4 4 4 4" xfId="42307" xr:uid="{00000000-0005-0000-0000-00002D9A0000}"/>
    <cellStyle name="Normal 7 4 4 5" xfId="16655" xr:uid="{00000000-0005-0000-0000-00002E9A0000}"/>
    <cellStyle name="Normal 7 4 4 5 2" xfId="36607" xr:uid="{00000000-0005-0000-0000-00002F9A0000}"/>
    <cellStyle name="Normal 7 4 4 6" xfId="25207" xr:uid="{00000000-0005-0000-0000-0000309A0000}"/>
    <cellStyle name="Normal 7 4 4 6 2" xfId="45157" xr:uid="{00000000-0005-0000-0000-0000319A0000}"/>
    <cellStyle name="Normal 7 4 4 7" xfId="13805" xr:uid="{00000000-0005-0000-0000-0000329A0000}"/>
    <cellStyle name="Normal 7 4 4 8" xfId="33757" xr:uid="{00000000-0005-0000-0000-0000339A0000}"/>
    <cellStyle name="Normal 7 4 5" xfId="3933" xr:uid="{00000000-0005-0000-0000-0000349A0000}"/>
    <cellStyle name="Normal 7 4 5 2" xfId="8105" xr:uid="{00000000-0005-0000-0000-0000359A0000}"/>
    <cellStyle name="Normal 7 4 5 2 2" xfId="28059" xr:uid="{00000000-0005-0000-0000-0000369A0000}"/>
    <cellStyle name="Normal 7 4 5 2 2 2" xfId="48009" xr:uid="{00000000-0005-0000-0000-0000379A0000}"/>
    <cellStyle name="Normal 7 4 5 2 3" xfId="19509" xr:uid="{00000000-0005-0000-0000-0000389A0000}"/>
    <cellStyle name="Normal 7 4 5 2 4" xfId="39459" xr:uid="{00000000-0005-0000-0000-0000399A0000}"/>
    <cellStyle name="Normal 7 4 5 3" xfId="10957" xr:uid="{00000000-0005-0000-0000-00003A9A0000}"/>
    <cellStyle name="Normal 7 4 5 3 2" xfId="30909" xr:uid="{00000000-0005-0000-0000-00003B9A0000}"/>
    <cellStyle name="Normal 7 4 5 3 2 2" xfId="50859" xr:uid="{00000000-0005-0000-0000-00003C9A0000}"/>
    <cellStyle name="Normal 7 4 5 3 3" xfId="22359" xr:uid="{00000000-0005-0000-0000-00003D9A0000}"/>
    <cellStyle name="Normal 7 4 5 3 4" xfId="42309" xr:uid="{00000000-0005-0000-0000-00003E9A0000}"/>
    <cellStyle name="Normal 7 4 5 4" xfId="16657" xr:uid="{00000000-0005-0000-0000-00003F9A0000}"/>
    <cellStyle name="Normal 7 4 5 4 2" xfId="36609" xr:uid="{00000000-0005-0000-0000-0000409A0000}"/>
    <cellStyle name="Normal 7 4 5 5" xfId="25209" xr:uid="{00000000-0005-0000-0000-0000419A0000}"/>
    <cellStyle name="Normal 7 4 5 5 2" xfId="45159" xr:uid="{00000000-0005-0000-0000-0000429A0000}"/>
    <cellStyle name="Normal 7 4 5 6" xfId="13807" xr:uid="{00000000-0005-0000-0000-0000439A0000}"/>
    <cellStyle name="Normal 7 4 5 7" xfId="33759" xr:uid="{00000000-0005-0000-0000-0000449A0000}"/>
    <cellStyle name="Normal 7 4 6" xfId="8094" xr:uid="{00000000-0005-0000-0000-0000459A0000}"/>
    <cellStyle name="Normal 7 4 6 2" xfId="28048" xr:uid="{00000000-0005-0000-0000-0000469A0000}"/>
    <cellStyle name="Normal 7 4 6 2 2" xfId="47998" xr:uid="{00000000-0005-0000-0000-0000479A0000}"/>
    <cellStyle name="Normal 7 4 6 3" xfId="19498" xr:uid="{00000000-0005-0000-0000-0000489A0000}"/>
    <cellStyle name="Normal 7 4 6 4" xfId="39448" xr:uid="{00000000-0005-0000-0000-0000499A0000}"/>
    <cellStyle name="Normal 7 4 7" xfId="10946" xr:uid="{00000000-0005-0000-0000-00004A9A0000}"/>
    <cellStyle name="Normal 7 4 7 2" xfId="30898" xr:uid="{00000000-0005-0000-0000-00004B9A0000}"/>
    <cellStyle name="Normal 7 4 7 2 2" xfId="50848" xr:uid="{00000000-0005-0000-0000-00004C9A0000}"/>
    <cellStyle name="Normal 7 4 7 3" xfId="22348" xr:uid="{00000000-0005-0000-0000-00004D9A0000}"/>
    <cellStyle name="Normal 7 4 7 4" xfId="42298" xr:uid="{00000000-0005-0000-0000-00004E9A0000}"/>
    <cellStyle name="Normal 7 4 8" xfId="16646" xr:uid="{00000000-0005-0000-0000-00004F9A0000}"/>
    <cellStyle name="Normal 7 4 8 2" xfId="36598" xr:uid="{00000000-0005-0000-0000-0000509A0000}"/>
    <cellStyle name="Normal 7 4 9" xfId="25198" xr:uid="{00000000-0005-0000-0000-0000519A0000}"/>
    <cellStyle name="Normal 7 4 9 2" xfId="45148" xr:uid="{00000000-0005-0000-0000-0000529A0000}"/>
    <cellStyle name="Normal 7 5" xfId="3934" xr:uid="{00000000-0005-0000-0000-0000539A0000}"/>
    <cellStyle name="Normal 7 5 10" xfId="13808" xr:uid="{00000000-0005-0000-0000-0000549A0000}"/>
    <cellStyle name="Normal 7 5 11" xfId="33760" xr:uid="{00000000-0005-0000-0000-0000559A0000}"/>
    <cellStyle name="Normal 7 5 2" xfId="3935" xr:uid="{00000000-0005-0000-0000-0000569A0000}"/>
    <cellStyle name="Normal 7 5 2 10" xfId="33761" xr:uid="{00000000-0005-0000-0000-0000579A0000}"/>
    <cellStyle name="Normal 7 5 2 2" xfId="3936" xr:uid="{00000000-0005-0000-0000-0000589A0000}"/>
    <cellStyle name="Normal 7 5 2 2 2" xfId="3937" xr:uid="{00000000-0005-0000-0000-0000599A0000}"/>
    <cellStyle name="Normal 7 5 2 2 2 2" xfId="8109" xr:uid="{00000000-0005-0000-0000-00005A9A0000}"/>
    <cellStyle name="Normal 7 5 2 2 2 2 2" xfId="28063" xr:uid="{00000000-0005-0000-0000-00005B9A0000}"/>
    <cellStyle name="Normal 7 5 2 2 2 2 2 2" xfId="48013" xr:uid="{00000000-0005-0000-0000-00005C9A0000}"/>
    <cellStyle name="Normal 7 5 2 2 2 2 3" xfId="19513" xr:uid="{00000000-0005-0000-0000-00005D9A0000}"/>
    <cellStyle name="Normal 7 5 2 2 2 2 4" xfId="39463" xr:uid="{00000000-0005-0000-0000-00005E9A0000}"/>
    <cellStyle name="Normal 7 5 2 2 2 3" xfId="10961" xr:uid="{00000000-0005-0000-0000-00005F9A0000}"/>
    <cellStyle name="Normal 7 5 2 2 2 3 2" xfId="30913" xr:uid="{00000000-0005-0000-0000-0000609A0000}"/>
    <cellStyle name="Normal 7 5 2 2 2 3 2 2" xfId="50863" xr:uid="{00000000-0005-0000-0000-0000619A0000}"/>
    <cellStyle name="Normal 7 5 2 2 2 3 3" xfId="22363" xr:uid="{00000000-0005-0000-0000-0000629A0000}"/>
    <cellStyle name="Normal 7 5 2 2 2 3 4" xfId="42313" xr:uid="{00000000-0005-0000-0000-0000639A0000}"/>
    <cellStyle name="Normal 7 5 2 2 2 4" xfId="16661" xr:uid="{00000000-0005-0000-0000-0000649A0000}"/>
    <cellStyle name="Normal 7 5 2 2 2 4 2" xfId="36613" xr:uid="{00000000-0005-0000-0000-0000659A0000}"/>
    <cellStyle name="Normal 7 5 2 2 2 5" xfId="25213" xr:uid="{00000000-0005-0000-0000-0000669A0000}"/>
    <cellStyle name="Normal 7 5 2 2 2 5 2" xfId="45163" xr:uid="{00000000-0005-0000-0000-0000679A0000}"/>
    <cellStyle name="Normal 7 5 2 2 2 6" xfId="13811" xr:uid="{00000000-0005-0000-0000-0000689A0000}"/>
    <cellStyle name="Normal 7 5 2 2 2 7" xfId="33763" xr:uid="{00000000-0005-0000-0000-0000699A0000}"/>
    <cellStyle name="Normal 7 5 2 2 3" xfId="8108" xr:uid="{00000000-0005-0000-0000-00006A9A0000}"/>
    <cellStyle name="Normal 7 5 2 2 3 2" xfId="28062" xr:uid="{00000000-0005-0000-0000-00006B9A0000}"/>
    <cellStyle name="Normal 7 5 2 2 3 2 2" xfId="48012" xr:uid="{00000000-0005-0000-0000-00006C9A0000}"/>
    <cellStyle name="Normal 7 5 2 2 3 3" xfId="19512" xr:uid="{00000000-0005-0000-0000-00006D9A0000}"/>
    <cellStyle name="Normal 7 5 2 2 3 4" xfId="39462" xr:uid="{00000000-0005-0000-0000-00006E9A0000}"/>
    <cellStyle name="Normal 7 5 2 2 4" xfId="10960" xr:uid="{00000000-0005-0000-0000-00006F9A0000}"/>
    <cellStyle name="Normal 7 5 2 2 4 2" xfId="30912" xr:uid="{00000000-0005-0000-0000-0000709A0000}"/>
    <cellStyle name="Normal 7 5 2 2 4 2 2" xfId="50862" xr:uid="{00000000-0005-0000-0000-0000719A0000}"/>
    <cellStyle name="Normal 7 5 2 2 4 3" xfId="22362" xr:uid="{00000000-0005-0000-0000-0000729A0000}"/>
    <cellStyle name="Normal 7 5 2 2 4 4" xfId="42312" xr:uid="{00000000-0005-0000-0000-0000739A0000}"/>
    <cellStyle name="Normal 7 5 2 2 5" xfId="16660" xr:uid="{00000000-0005-0000-0000-0000749A0000}"/>
    <cellStyle name="Normal 7 5 2 2 5 2" xfId="36612" xr:uid="{00000000-0005-0000-0000-0000759A0000}"/>
    <cellStyle name="Normal 7 5 2 2 6" xfId="25212" xr:uid="{00000000-0005-0000-0000-0000769A0000}"/>
    <cellStyle name="Normal 7 5 2 2 6 2" xfId="45162" xr:uid="{00000000-0005-0000-0000-0000779A0000}"/>
    <cellStyle name="Normal 7 5 2 2 7" xfId="13810" xr:uid="{00000000-0005-0000-0000-0000789A0000}"/>
    <cellStyle name="Normal 7 5 2 2 8" xfId="33762" xr:uid="{00000000-0005-0000-0000-0000799A0000}"/>
    <cellStyle name="Normal 7 5 2 3" xfId="3938" xr:uid="{00000000-0005-0000-0000-00007A9A0000}"/>
    <cellStyle name="Normal 7 5 2 3 2" xfId="3939" xr:uid="{00000000-0005-0000-0000-00007B9A0000}"/>
    <cellStyle name="Normal 7 5 2 3 2 2" xfId="8111" xr:uid="{00000000-0005-0000-0000-00007C9A0000}"/>
    <cellStyle name="Normal 7 5 2 3 2 2 2" xfId="28065" xr:uid="{00000000-0005-0000-0000-00007D9A0000}"/>
    <cellStyle name="Normal 7 5 2 3 2 2 2 2" xfId="48015" xr:uid="{00000000-0005-0000-0000-00007E9A0000}"/>
    <cellStyle name="Normal 7 5 2 3 2 2 3" xfId="19515" xr:uid="{00000000-0005-0000-0000-00007F9A0000}"/>
    <cellStyle name="Normal 7 5 2 3 2 2 4" xfId="39465" xr:uid="{00000000-0005-0000-0000-0000809A0000}"/>
    <cellStyle name="Normal 7 5 2 3 2 3" xfId="10963" xr:uid="{00000000-0005-0000-0000-0000819A0000}"/>
    <cellStyle name="Normal 7 5 2 3 2 3 2" xfId="30915" xr:uid="{00000000-0005-0000-0000-0000829A0000}"/>
    <cellStyle name="Normal 7 5 2 3 2 3 2 2" xfId="50865" xr:uid="{00000000-0005-0000-0000-0000839A0000}"/>
    <cellStyle name="Normal 7 5 2 3 2 3 3" xfId="22365" xr:uid="{00000000-0005-0000-0000-0000849A0000}"/>
    <cellStyle name="Normal 7 5 2 3 2 3 4" xfId="42315" xr:uid="{00000000-0005-0000-0000-0000859A0000}"/>
    <cellStyle name="Normal 7 5 2 3 2 4" xfId="16663" xr:uid="{00000000-0005-0000-0000-0000869A0000}"/>
    <cellStyle name="Normal 7 5 2 3 2 4 2" xfId="36615" xr:uid="{00000000-0005-0000-0000-0000879A0000}"/>
    <cellStyle name="Normal 7 5 2 3 2 5" xfId="25215" xr:uid="{00000000-0005-0000-0000-0000889A0000}"/>
    <cellStyle name="Normal 7 5 2 3 2 5 2" xfId="45165" xr:uid="{00000000-0005-0000-0000-0000899A0000}"/>
    <cellStyle name="Normal 7 5 2 3 2 6" xfId="13813" xr:uid="{00000000-0005-0000-0000-00008A9A0000}"/>
    <cellStyle name="Normal 7 5 2 3 2 7" xfId="33765" xr:uid="{00000000-0005-0000-0000-00008B9A0000}"/>
    <cellStyle name="Normal 7 5 2 3 3" xfId="8110" xr:uid="{00000000-0005-0000-0000-00008C9A0000}"/>
    <cellStyle name="Normal 7 5 2 3 3 2" xfId="28064" xr:uid="{00000000-0005-0000-0000-00008D9A0000}"/>
    <cellStyle name="Normal 7 5 2 3 3 2 2" xfId="48014" xr:uid="{00000000-0005-0000-0000-00008E9A0000}"/>
    <cellStyle name="Normal 7 5 2 3 3 3" xfId="19514" xr:uid="{00000000-0005-0000-0000-00008F9A0000}"/>
    <cellStyle name="Normal 7 5 2 3 3 4" xfId="39464" xr:uid="{00000000-0005-0000-0000-0000909A0000}"/>
    <cellStyle name="Normal 7 5 2 3 4" xfId="10962" xr:uid="{00000000-0005-0000-0000-0000919A0000}"/>
    <cellStyle name="Normal 7 5 2 3 4 2" xfId="30914" xr:uid="{00000000-0005-0000-0000-0000929A0000}"/>
    <cellStyle name="Normal 7 5 2 3 4 2 2" xfId="50864" xr:uid="{00000000-0005-0000-0000-0000939A0000}"/>
    <cellStyle name="Normal 7 5 2 3 4 3" xfId="22364" xr:uid="{00000000-0005-0000-0000-0000949A0000}"/>
    <cellStyle name="Normal 7 5 2 3 4 4" xfId="42314" xr:uid="{00000000-0005-0000-0000-0000959A0000}"/>
    <cellStyle name="Normal 7 5 2 3 5" xfId="16662" xr:uid="{00000000-0005-0000-0000-0000969A0000}"/>
    <cellStyle name="Normal 7 5 2 3 5 2" xfId="36614" xr:uid="{00000000-0005-0000-0000-0000979A0000}"/>
    <cellStyle name="Normal 7 5 2 3 6" xfId="25214" xr:uid="{00000000-0005-0000-0000-0000989A0000}"/>
    <cellStyle name="Normal 7 5 2 3 6 2" xfId="45164" xr:uid="{00000000-0005-0000-0000-0000999A0000}"/>
    <cellStyle name="Normal 7 5 2 3 7" xfId="13812" xr:uid="{00000000-0005-0000-0000-00009A9A0000}"/>
    <cellStyle name="Normal 7 5 2 3 8" xfId="33764" xr:uid="{00000000-0005-0000-0000-00009B9A0000}"/>
    <cellStyle name="Normal 7 5 2 4" xfId="3940" xr:uid="{00000000-0005-0000-0000-00009C9A0000}"/>
    <cellStyle name="Normal 7 5 2 4 2" xfId="8112" xr:uid="{00000000-0005-0000-0000-00009D9A0000}"/>
    <cellStyle name="Normal 7 5 2 4 2 2" xfId="28066" xr:uid="{00000000-0005-0000-0000-00009E9A0000}"/>
    <cellStyle name="Normal 7 5 2 4 2 2 2" xfId="48016" xr:uid="{00000000-0005-0000-0000-00009F9A0000}"/>
    <cellStyle name="Normal 7 5 2 4 2 3" xfId="19516" xr:uid="{00000000-0005-0000-0000-0000A09A0000}"/>
    <cellStyle name="Normal 7 5 2 4 2 4" xfId="39466" xr:uid="{00000000-0005-0000-0000-0000A19A0000}"/>
    <cellStyle name="Normal 7 5 2 4 3" xfId="10964" xr:uid="{00000000-0005-0000-0000-0000A29A0000}"/>
    <cellStyle name="Normal 7 5 2 4 3 2" xfId="30916" xr:uid="{00000000-0005-0000-0000-0000A39A0000}"/>
    <cellStyle name="Normal 7 5 2 4 3 2 2" xfId="50866" xr:uid="{00000000-0005-0000-0000-0000A49A0000}"/>
    <cellStyle name="Normal 7 5 2 4 3 3" xfId="22366" xr:uid="{00000000-0005-0000-0000-0000A59A0000}"/>
    <cellStyle name="Normal 7 5 2 4 3 4" xfId="42316" xr:uid="{00000000-0005-0000-0000-0000A69A0000}"/>
    <cellStyle name="Normal 7 5 2 4 4" xfId="16664" xr:uid="{00000000-0005-0000-0000-0000A79A0000}"/>
    <cellStyle name="Normal 7 5 2 4 4 2" xfId="36616" xr:uid="{00000000-0005-0000-0000-0000A89A0000}"/>
    <cellStyle name="Normal 7 5 2 4 5" xfId="25216" xr:uid="{00000000-0005-0000-0000-0000A99A0000}"/>
    <cellStyle name="Normal 7 5 2 4 5 2" xfId="45166" xr:uid="{00000000-0005-0000-0000-0000AA9A0000}"/>
    <cellStyle name="Normal 7 5 2 4 6" xfId="13814" xr:uid="{00000000-0005-0000-0000-0000AB9A0000}"/>
    <cellStyle name="Normal 7 5 2 4 7" xfId="33766" xr:uid="{00000000-0005-0000-0000-0000AC9A0000}"/>
    <cellStyle name="Normal 7 5 2 5" xfId="8107" xr:uid="{00000000-0005-0000-0000-0000AD9A0000}"/>
    <cellStyle name="Normal 7 5 2 5 2" xfId="28061" xr:uid="{00000000-0005-0000-0000-0000AE9A0000}"/>
    <cellStyle name="Normal 7 5 2 5 2 2" xfId="48011" xr:uid="{00000000-0005-0000-0000-0000AF9A0000}"/>
    <cellStyle name="Normal 7 5 2 5 3" xfId="19511" xr:uid="{00000000-0005-0000-0000-0000B09A0000}"/>
    <cellStyle name="Normal 7 5 2 5 4" xfId="39461" xr:uid="{00000000-0005-0000-0000-0000B19A0000}"/>
    <cellStyle name="Normal 7 5 2 6" xfId="10959" xr:uid="{00000000-0005-0000-0000-0000B29A0000}"/>
    <cellStyle name="Normal 7 5 2 6 2" xfId="30911" xr:uid="{00000000-0005-0000-0000-0000B39A0000}"/>
    <cellStyle name="Normal 7 5 2 6 2 2" xfId="50861" xr:uid="{00000000-0005-0000-0000-0000B49A0000}"/>
    <cellStyle name="Normal 7 5 2 6 3" xfId="22361" xr:uid="{00000000-0005-0000-0000-0000B59A0000}"/>
    <cellStyle name="Normal 7 5 2 6 4" xfId="42311" xr:uid="{00000000-0005-0000-0000-0000B69A0000}"/>
    <cellStyle name="Normal 7 5 2 7" xfId="16659" xr:uid="{00000000-0005-0000-0000-0000B79A0000}"/>
    <cellStyle name="Normal 7 5 2 7 2" xfId="36611" xr:uid="{00000000-0005-0000-0000-0000B89A0000}"/>
    <cellStyle name="Normal 7 5 2 8" xfId="25211" xr:uid="{00000000-0005-0000-0000-0000B99A0000}"/>
    <cellStyle name="Normal 7 5 2 8 2" xfId="45161" xr:uid="{00000000-0005-0000-0000-0000BA9A0000}"/>
    <cellStyle name="Normal 7 5 2 9" xfId="13809" xr:uid="{00000000-0005-0000-0000-0000BB9A0000}"/>
    <cellStyle name="Normal 7 5 3" xfId="3941" xr:uid="{00000000-0005-0000-0000-0000BC9A0000}"/>
    <cellStyle name="Normal 7 5 3 2" xfId="3942" xr:uid="{00000000-0005-0000-0000-0000BD9A0000}"/>
    <cellStyle name="Normal 7 5 3 2 2" xfId="8114" xr:uid="{00000000-0005-0000-0000-0000BE9A0000}"/>
    <cellStyle name="Normal 7 5 3 2 2 2" xfId="28068" xr:uid="{00000000-0005-0000-0000-0000BF9A0000}"/>
    <cellStyle name="Normal 7 5 3 2 2 2 2" xfId="48018" xr:uid="{00000000-0005-0000-0000-0000C09A0000}"/>
    <cellStyle name="Normal 7 5 3 2 2 3" xfId="19518" xr:uid="{00000000-0005-0000-0000-0000C19A0000}"/>
    <cellStyle name="Normal 7 5 3 2 2 4" xfId="39468" xr:uid="{00000000-0005-0000-0000-0000C29A0000}"/>
    <cellStyle name="Normal 7 5 3 2 3" xfId="10966" xr:uid="{00000000-0005-0000-0000-0000C39A0000}"/>
    <cellStyle name="Normal 7 5 3 2 3 2" xfId="30918" xr:uid="{00000000-0005-0000-0000-0000C49A0000}"/>
    <cellStyle name="Normal 7 5 3 2 3 2 2" xfId="50868" xr:uid="{00000000-0005-0000-0000-0000C59A0000}"/>
    <cellStyle name="Normal 7 5 3 2 3 3" xfId="22368" xr:uid="{00000000-0005-0000-0000-0000C69A0000}"/>
    <cellStyle name="Normal 7 5 3 2 3 4" xfId="42318" xr:uid="{00000000-0005-0000-0000-0000C79A0000}"/>
    <cellStyle name="Normal 7 5 3 2 4" xfId="16666" xr:uid="{00000000-0005-0000-0000-0000C89A0000}"/>
    <cellStyle name="Normal 7 5 3 2 4 2" xfId="36618" xr:uid="{00000000-0005-0000-0000-0000C99A0000}"/>
    <cellStyle name="Normal 7 5 3 2 5" xfId="25218" xr:uid="{00000000-0005-0000-0000-0000CA9A0000}"/>
    <cellStyle name="Normal 7 5 3 2 5 2" xfId="45168" xr:uid="{00000000-0005-0000-0000-0000CB9A0000}"/>
    <cellStyle name="Normal 7 5 3 2 6" xfId="13816" xr:uid="{00000000-0005-0000-0000-0000CC9A0000}"/>
    <cellStyle name="Normal 7 5 3 2 7" xfId="33768" xr:uid="{00000000-0005-0000-0000-0000CD9A0000}"/>
    <cellStyle name="Normal 7 5 3 3" xfId="8113" xr:uid="{00000000-0005-0000-0000-0000CE9A0000}"/>
    <cellStyle name="Normal 7 5 3 3 2" xfId="28067" xr:uid="{00000000-0005-0000-0000-0000CF9A0000}"/>
    <cellStyle name="Normal 7 5 3 3 2 2" xfId="48017" xr:uid="{00000000-0005-0000-0000-0000D09A0000}"/>
    <cellStyle name="Normal 7 5 3 3 3" xfId="19517" xr:uid="{00000000-0005-0000-0000-0000D19A0000}"/>
    <cellStyle name="Normal 7 5 3 3 4" xfId="39467" xr:uid="{00000000-0005-0000-0000-0000D29A0000}"/>
    <cellStyle name="Normal 7 5 3 4" xfId="10965" xr:uid="{00000000-0005-0000-0000-0000D39A0000}"/>
    <cellStyle name="Normal 7 5 3 4 2" xfId="30917" xr:uid="{00000000-0005-0000-0000-0000D49A0000}"/>
    <cellStyle name="Normal 7 5 3 4 2 2" xfId="50867" xr:uid="{00000000-0005-0000-0000-0000D59A0000}"/>
    <cellStyle name="Normal 7 5 3 4 3" xfId="22367" xr:uid="{00000000-0005-0000-0000-0000D69A0000}"/>
    <cellStyle name="Normal 7 5 3 4 4" xfId="42317" xr:uid="{00000000-0005-0000-0000-0000D79A0000}"/>
    <cellStyle name="Normal 7 5 3 5" xfId="16665" xr:uid="{00000000-0005-0000-0000-0000D89A0000}"/>
    <cellStyle name="Normal 7 5 3 5 2" xfId="36617" xr:uid="{00000000-0005-0000-0000-0000D99A0000}"/>
    <cellStyle name="Normal 7 5 3 6" xfId="25217" xr:uid="{00000000-0005-0000-0000-0000DA9A0000}"/>
    <cellStyle name="Normal 7 5 3 6 2" xfId="45167" xr:uid="{00000000-0005-0000-0000-0000DB9A0000}"/>
    <cellStyle name="Normal 7 5 3 7" xfId="13815" xr:uid="{00000000-0005-0000-0000-0000DC9A0000}"/>
    <cellStyle name="Normal 7 5 3 8" xfId="33767" xr:uid="{00000000-0005-0000-0000-0000DD9A0000}"/>
    <cellStyle name="Normal 7 5 4" xfId="3943" xr:uid="{00000000-0005-0000-0000-0000DE9A0000}"/>
    <cellStyle name="Normal 7 5 4 2" xfId="3944" xr:uid="{00000000-0005-0000-0000-0000DF9A0000}"/>
    <cellStyle name="Normal 7 5 4 2 2" xfId="8116" xr:uid="{00000000-0005-0000-0000-0000E09A0000}"/>
    <cellStyle name="Normal 7 5 4 2 2 2" xfId="28070" xr:uid="{00000000-0005-0000-0000-0000E19A0000}"/>
    <cellStyle name="Normal 7 5 4 2 2 2 2" xfId="48020" xr:uid="{00000000-0005-0000-0000-0000E29A0000}"/>
    <cellStyle name="Normal 7 5 4 2 2 3" xfId="19520" xr:uid="{00000000-0005-0000-0000-0000E39A0000}"/>
    <cellStyle name="Normal 7 5 4 2 2 4" xfId="39470" xr:uid="{00000000-0005-0000-0000-0000E49A0000}"/>
    <cellStyle name="Normal 7 5 4 2 3" xfId="10968" xr:uid="{00000000-0005-0000-0000-0000E59A0000}"/>
    <cellStyle name="Normal 7 5 4 2 3 2" xfId="30920" xr:uid="{00000000-0005-0000-0000-0000E69A0000}"/>
    <cellStyle name="Normal 7 5 4 2 3 2 2" xfId="50870" xr:uid="{00000000-0005-0000-0000-0000E79A0000}"/>
    <cellStyle name="Normal 7 5 4 2 3 3" xfId="22370" xr:uid="{00000000-0005-0000-0000-0000E89A0000}"/>
    <cellStyle name="Normal 7 5 4 2 3 4" xfId="42320" xr:uid="{00000000-0005-0000-0000-0000E99A0000}"/>
    <cellStyle name="Normal 7 5 4 2 4" xfId="16668" xr:uid="{00000000-0005-0000-0000-0000EA9A0000}"/>
    <cellStyle name="Normal 7 5 4 2 4 2" xfId="36620" xr:uid="{00000000-0005-0000-0000-0000EB9A0000}"/>
    <cellStyle name="Normal 7 5 4 2 5" xfId="25220" xr:uid="{00000000-0005-0000-0000-0000EC9A0000}"/>
    <cellStyle name="Normal 7 5 4 2 5 2" xfId="45170" xr:uid="{00000000-0005-0000-0000-0000ED9A0000}"/>
    <cellStyle name="Normal 7 5 4 2 6" xfId="13818" xr:uid="{00000000-0005-0000-0000-0000EE9A0000}"/>
    <cellStyle name="Normal 7 5 4 2 7" xfId="33770" xr:uid="{00000000-0005-0000-0000-0000EF9A0000}"/>
    <cellStyle name="Normal 7 5 4 3" xfId="8115" xr:uid="{00000000-0005-0000-0000-0000F09A0000}"/>
    <cellStyle name="Normal 7 5 4 3 2" xfId="28069" xr:uid="{00000000-0005-0000-0000-0000F19A0000}"/>
    <cellStyle name="Normal 7 5 4 3 2 2" xfId="48019" xr:uid="{00000000-0005-0000-0000-0000F29A0000}"/>
    <cellStyle name="Normal 7 5 4 3 3" xfId="19519" xr:uid="{00000000-0005-0000-0000-0000F39A0000}"/>
    <cellStyle name="Normal 7 5 4 3 4" xfId="39469" xr:uid="{00000000-0005-0000-0000-0000F49A0000}"/>
    <cellStyle name="Normal 7 5 4 4" xfId="10967" xr:uid="{00000000-0005-0000-0000-0000F59A0000}"/>
    <cellStyle name="Normal 7 5 4 4 2" xfId="30919" xr:uid="{00000000-0005-0000-0000-0000F69A0000}"/>
    <cellStyle name="Normal 7 5 4 4 2 2" xfId="50869" xr:uid="{00000000-0005-0000-0000-0000F79A0000}"/>
    <cellStyle name="Normal 7 5 4 4 3" xfId="22369" xr:uid="{00000000-0005-0000-0000-0000F89A0000}"/>
    <cellStyle name="Normal 7 5 4 4 4" xfId="42319" xr:uid="{00000000-0005-0000-0000-0000F99A0000}"/>
    <cellStyle name="Normal 7 5 4 5" xfId="16667" xr:uid="{00000000-0005-0000-0000-0000FA9A0000}"/>
    <cellStyle name="Normal 7 5 4 5 2" xfId="36619" xr:uid="{00000000-0005-0000-0000-0000FB9A0000}"/>
    <cellStyle name="Normal 7 5 4 6" xfId="25219" xr:uid="{00000000-0005-0000-0000-0000FC9A0000}"/>
    <cellStyle name="Normal 7 5 4 6 2" xfId="45169" xr:uid="{00000000-0005-0000-0000-0000FD9A0000}"/>
    <cellStyle name="Normal 7 5 4 7" xfId="13817" xr:uid="{00000000-0005-0000-0000-0000FE9A0000}"/>
    <cellStyle name="Normal 7 5 4 8" xfId="33769" xr:uid="{00000000-0005-0000-0000-0000FF9A0000}"/>
    <cellStyle name="Normal 7 5 5" xfId="3945" xr:uid="{00000000-0005-0000-0000-0000009B0000}"/>
    <cellStyle name="Normal 7 5 5 2" xfId="8117" xr:uid="{00000000-0005-0000-0000-0000019B0000}"/>
    <cellStyle name="Normal 7 5 5 2 2" xfId="28071" xr:uid="{00000000-0005-0000-0000-0000029B0000}"/>
    <cellStyle name="Normal 7 5 5 2 2 2" xfId="48021" xr:uid="{00000000-0005-0000-0000-0000039B0000}"/>
    <cellStyle name="Normal 7 5 5 2 3" xfId="19521" xr:uid="{00000000-0005-0000-0000-0000049B0000}"/>
    <cellStyle name="Normal 7 5 5 2 4" xfId="39471" xr:uid="{00000000-0005-0000-0000-0000059B0000}"/>
    <cellStyle name="Normal 7 5 5 3" xfId="10969" xr:uid="{00000000-0005-0000-0000-0000069B0000}"/>
    <cellStyle name="Normal 7 5 5 3 2" xfId="30921" xr:uid="{00000000-0005-0000-0000-0000079B0000}"/>
    <cellStyle name="Normal 7 5 5 3 2 2" xfId="50871" xr:uid="{00000000-0005-0000-0000-0000089B0000}"/>
    <cellStyle name="Normal 7 5 5 3 3" xfId="22371" xr:uid="{00000000-0005-0000-0000-0000099B0000}"/>
    <cellStyle name="Normal 7 5 5 3 4" xfId="42321" xr:uid="{00000000-0005-0000-0000-00000A9B0000}"/>
    <cellStyle name="Normal 7 5 5 4" xfId="16669" xr:uid="{00000000-0005-0000-0000-00000B9B0000}"/>
    <cellStyle name="Normal 7 5 5 4 2" xfId="36621" xr:uid="{00000000-0005-0000-0000-00000C9B0000}"/>
    <cellStyle name="Normal 7 5 5 5" xfId="25221" xr:uid="{00000000-0005-0000-0000-00000D9B0000}"/>
    <cellStyle name="Normal 7 5 5 5 2" xfId="45171" xr:uid="{00000000-0005-0000-0000-00000E9B0000}"/>
    <cellStyle name="Normal 7 5 5 6" xfId="13819" xr:uid="{00000000-0005-0000-0000-00000F9B0000}"/>
    <cellStyle name="Normal 7 5 5 7" xfId="33771" xr:uid="{00000000-0005-0000-0000-0000109B0000}"/>
    <cellStyle name="Normal 7 5 6" xfId="8106" xr:uid="{00000000-0005-0000-0000-0000119B0000}"/>
    <cellStyle name="Normal 7 5 6 2" xfId="28060" xr:uid="{00000000-0005-0000-0000-0000129B0000}"/>
    <cellStyle name="Normal 7 5 6 2 2" xfId="48010" xr:uid="{00000000-0005-0000-0000-0000139B0000}"/>
    <cellStyle name="Normal 7 5 6 3" xfId="19510" xr:uid="{00000000-0005-0000-0000-0000149B0000}"/>
    <cellStyle name="Normal 7 5 6 4" xfId="39460" xr:uid="{00000000-0005-0000-0000-0000159B0000}"/>
    <cellStyle name="Normal 7 5 7" xfId="10958" xr:uid="{00000000-0005-0000-0000-0000169B0000}"/>
    <cellStyle name="Normal 7 5 7 2" xfId="30910" xr:uid="{00000000-0005-0000-0000-0000179B0000}"/>
    <cellStyle name="Normal 7 5 7 2 2" xfId="50860" xr:uid="{00000000-0005-0000-0000-0000189B0000}"/>
    <cellStyle name="Normal 7 5 7 3" xfId="22360" xr:uid="{00000000-0005-0000-0000-0000199B0000}"/>
    <cellStyle name="Normal 7 5 7 4" xfId="42310" xr:uid="{00000000-0005-0000-0000-00001A9B0000}"/>
    <cellStyle name="Normal 7 5 8" xfId="16658" xr:uid="{00000000-0005-0000-0000-00001B9B0000}"/>
    <cellStyle name="Normal 7 5 8 2" xfId="36610" xr:uid="{00000000-0005-0000-0000-00001C9B0000}"/>
    <cellStyle name="Normal 7 5 9" xfId="25210" xr:uid="{00000000-0005-0000-0000-00001D9B0000}"/>
    <cellStyle name="Normal 7 5 9 2" xfId="45160" xr:uid="{00000000-0005-0000-0000-00001E9B0000}"/>
    <cellStyle name="Normal 7 6" xfId="3946" xr:uid="{00000000-0005-0000-0000-00001F9B0000}"/>
    <cellStyle name="Normal 7 6 10" xfId="13820" xr:uid="{00000000-0005-0000-0000-0000209B0000}"/>
    <cellStyle name="Normal 7 6 11" xfId="33772" xr:uid="{00000000-0005-0000-0000-0000219B0000}"/>
    <cellStyle name="Normal 7 6 2" xfId="3947" xr:uid="{00000000-0005-0000-0000-0000229B0000}"/>
    <cellStyle name="Normal 7 6 2 10" xfId="33773" xr:uid="{00000000-0005-0000-0000-0000239B0000}"/>
    <cellStyle name="Normal 7 6 2 2" xfId="3948" xr:uid="{00000000-0005-0000-0000-0000249B0000}"/>
    <cellStyle name="Normal 7 6 2 2 2" xfId="3949" xr:uid="{00000000-0005-0000-0000-0000259B0000}"/>
    <cellStyle name="Normal 7 6 2 2 2 2" xfId="8121" xr:uid="{00000000-0005-0000-0000-0000269B0000}"/>
    <cellStyle name="Normal 7 6 2 2 2 2 2" xfId="28075" xr:uid="{00000000-0005-0000-0000-0000279B0000}"/>
    <cellStyle name="Normal 7 6 2 2 2 2 2 2" xfId="48025" xr:uid="{00000000-0005-0000-0000-0000289B0000}"/>
    <cellStyle name="Normal 7 6 2 2 2 2 3" xfId="19525" xr:uid="{00000000-0005-0000-0000-0000299B0000}"/>
    <cellStyle name="Normal 7 6 2 2 2 2 4" xfId="39475" xr:uid="{00000000-0005-0000-0000-00002A9B0000}"/>
    <cellStyle name="Normal 7 6 2 2 2 3" xfId="10973" xr:uid="{00000000-0005-0000-0000-00002B9B0000}"/>
    <cellStyle name="Normal 7 6 2 2 2 3 2" xfId="30925" xr:uid="{00000000-0005-0000-0000-00002C9B0000}"/>
    <cellStyle name="Normal 7 6 2 2 2 3 2 2" xfId="50875" xr:uid="{00000000-0005-0000-0000-00002D9B0000}"/>
    <cellStyle name="Normal 7 6 2 2 2 3 3" xfId="22375" xr:uid="{00000000-0005-0000-0000-00002E9B0000}"/>
    <cellStyle name="Normal 7 6 2 2 2 3 4" xfId="42325" xr:uid="{00000000-0005-0000-0000-00002F9B0000}"/>
    <cellStyle name="Normal 7 6 2 2 2 4" xfId="16673" xr:uid="{00000000-0005-0000-0000-0000309B0000}"/>
    <cellStyle name="Normal 7 6 2 2 2 4 2" xfId="36625" xr:uid="{00000000-0005-0000-0000-0000319B0000}"/>
    <cellStyle name="Normal 7 6 2 2 2 5" xfId="25225" xr:uid="{00000000-0005-0000-0000-0000329B0000}"/>
    <cellStyle name="Normal 7 6 2 2 2 5 2" xfId="45175" xr:uid="{00000000-0005-0000-0000-0000339B0000}"/>
    <cellStyle name="Normal 7 6 2 2 2 6" xfId="13823" xr:uid="{00000000-0005-0000-0000-0000349B0000}"/>
    <cellStyle name="Normal 7 6 2 2 2 7" xfId="33775" xr:uid="{00000000-0005-0000-0000-0000359B0000}"/>
    <cellStyle name="Normal 7 6 2 2 3" xfId="8120" xr:uid="{00000000-0005-0000-0000-0000369B0000}"/>
    <cellStyle name="Normal 7 6 2 2 3 2" xfId="28074" xr:uid="{00000000-0005-0000-0000-0000379B0000}"/>
    <cellStyle name="Normal 7 6 2 2 3 2 2" xfId="48024" xr:uid="{00000000-0005-0000-0000-0000389B0000}"/>
    <cellStyle name="Normal 7 6 2 2 3 3" xfId="19524" xr:uid="{00000000-0005-0000-0000-0000399B0000}"/>
    <cellStyle name="Normal 7 6 2 2 3 4" xfId="39474" xr:uid="{00000000-0005-0000-0000-00003A9B0000}"/>
    <cellStyle name="Normal 7 6 2 2 4" xfId="10972" xr:uid="{00000000-0005-0000-0000-00003B9B0000}"/>
    <cellStyle name="Normal 7 6 2 2 4 2" xfId="30924" xr:uid="{00000000-0005-0000-0000-00003C9B0000}"/>
    <cellStyle name="Normal 7 6 2 2 4 2 2" xfId="50874" xr:uid="{00000000-0005-0000-0000-00003D9B0000}"/>
    <cellStyle name="Normal 7 6 2 2 4 3" xfId="22374" xr:uid="{00000000-0005-0000-0000-00003E9B0000}"/>
    <cellStyle name="Normal 7 6 2 2 4 4" xfId="42324" xr:uid="{00000000-0005-0000-0000-00003F9B0000}"/>
    <cellStyle name="Normal 7 6 2 2 5" xfId="16672" xr:uid="{00000000-0005-0000-0000-0000409B0000}"/>
    <cellStyle name="Normal 7 6 2 2 5 2" xfId="36624" xr:uid="{00000000-0005-0000-0000-0000419B0000}"/>
    <cellStyle name="Normal 7 6 2 2 6" xfId="25224" xr:uid="{00000000-0005-0000-0000-0000429B0000}"/>
    <cellStyle name="Normal 7 6 2 2 6 2" xfId="45174" xr:uid="{00000000-0005-0000-0000-0000439B0000}"/>
    <cellStyle name="Normal 7 6 2 2 7" xfId="13822" xr:uid="{00000000-0005-0000-0000-0000449B0000}"/>
    <cellStyle name="Normal 7 6 2 2 8" xfId="33774" xr:uid="{00000000-0005-0000-0000-0000459B0000}"/>
    <cellStyle name="Normal 7 6 2 3" xfId="3950" xr:uid="{00000000-0005-0000-0000-0000469B0000}"/>
    <cellStyle name="Normal 7 6 2 3 2" xfId="3951" xr:uid="{00000000-0005-0000-0000-0000479B0000}"/>
    <cellStyle name="Normal 7 6 2 3 2 2" xfId="8123" xr:uid="{00000000-0005-0000-0000-0000489B0000}"/>
    <cellStyle name="Normal 7 6 2 3 2 2 2" xfId="28077" xr:uid="{00000000-0005-0000-0000-0000499B0000}"/>
    <cellStyle name="Normal 7 6 2 3 2 2 2 2" xfId="48027" xr:uid="{00000000-0005-0000-0000-00004A9B0000}"/>
    <cellStyle name="Normal 7 6 2 3 2 2 3" xfId="19527" xr:uid="{00000000-0005-0000-0000-00004B9B0000}"/>
    <cellStyle name="Normal 7 6 2 3 2 2 4" xfId="39477" xr:uid="{00000000-0005-0000-0000-00004C9B0000}"/>
    <cellStyle name="Normal 7 6 2 3 2 3" xfId="10975" xr:uid="{00000000-0005-0000-0000-00004D9B0000}"/>
    <cellStyle name="Normal 7 6 2 3 2 3 2" xfId="30927" xr:uid="{00000000-0005-0000-0000-00004E9B0000}"/>
    <cellStyle name="Normal 7 6 2 3 2 3 2 2" xfId="50877" xr:uid="{00000000-0005-0000-0000-00004F9B0000}"/>
    <cellStyle name="Normal 7 6 2 3 2 3 3" xfId="22377" xr:uid="{00000000-0005-0000-0000-0000509B0000}"/>
    <cellStyle name="Normal 7 6 2 3 2 3 4" xfId="42327" xr:uid="{00000000-0005-0000-0000-0000519B0000}"/>
    <cellStyle name="Normal 7 6 2 3 2 4" xfId="16675" xr:uid="{00000000-0005-0000-0000-0000529B0000}"/>
    <cellStyle name="Normal 7 6 2 3 2 4 2" xfId="36627" xr:uid="{00000000-0005-0000-0000-0000539B0000}"/>
    <cellStyle name="Normal 7 6 2 3 2 5" xfId="25227" xr:uid="{00000000-0005-0000-0000-0000549B0000}"/>
    <cellStyle name="Normal 7 6 2 3 2 5 2" xfId="45177" xr:uid="{00000000-0005-0000-0000-0000559B0000}"/>
    <cellStyle name="Normal 7 6 2 3 2 6" xfId="13825" xr:uid="{00000000-0005-0000-0000-0000569B0000}"/>
    <cellStyle name="Normal 7 6 2 3 2 7" xfId="33777" xr:uid="{00000000-0005-0000-0000-0000579B0000}"/>
    <cellStyle name="Normal 7 6 2 3 3" xfId="8122" xr:uid="{00000000-0005-0000-0000-0000589B0000}"/>
    <cellStyle name="Normal 7 6 2 3 3 2" xfId="28076" xr:uid="{00000000-0005-0000-0000-0000599B0000}"/>
    <cellStyle name="Normal 7 6 2 3 3 2 2" xfId="48026" xr:uid="{00000000-0005-0000-0000-00005A9B0000}"/>
    <cellStyle name="Normal 7 6 2 3 3 3" xfId="19526" xr:uid="{00000000-0005-0000-0000-00005B9B0000}"/>
    <cellStyle name="Normal 7 6 2 3 3 4" xfId="39476" xr:uid="{00000000-0005-0000-0000-00005C9B0000}"/>
    <cellStyle name="Normal 7 6 2 3 4" xfId="10974" xr:uid="{00000000-0005-0000-0000-00005D9B0000}"/>
    <cellStyle name="Normal 7 6 2 3 4 2" xfId="30926" xr:uid="{00000000-0005-0000-0000-00005E9B0000}"/>
    <cellStyle name="Normal 7 6 2 3 4 2 2" xfId="50876" xr:uid="{00000000-0005-0000-0000-00005F9B0000}"/>
    <cellStyle name="Normal 7 6 2 3 4 3" xfId="22376" xr:uid="{00000000-0005-0000-0000-0000609B0000}"/>
    <cellStyle name="Normal 7 6 2 3 4 4" xfId="42326" xr:uid="{00000000-0005-0000-0000-0000619B0000}"/>
    <cellStyle name="Normal 7 6 2 3 5" xfId="16674" xr:uid="{00000000-0005-0000-0000-0000629B0000}"/>
    <cellStyle name="Normal 7 6 2 3 5 2" xfId="36626" xr:uid="{00000000-0005-0000-0000-0000639B0000}"/>
    <cellStyle name="Normal 7 6 2 3 6" xfId="25226" xr:uid="{00000000-0005-0000-0000-0000649B0000}"/>
    <cellStyle name="Normal 7 6 2 3 6 2" xfId="45176" xr:uid="{00000000-0005-0000-0000-0000659B0000}"/>
    <cellStyle name="Normal 7 6 2 3 7" xfId="13824" xr:uid="{00000000-0005-0000-0000-0000669B0000}"/>
    <cellStyle name="Normal 7 6 2 3 8" xfId="33776" xr:uid="{00000000-0005-0000-0000-0000679B0000}"/>
    <cellStyle name="Normal 7 6 2 4" xfId="3952" xr:uid="{00000000-0005-0000-0000-0000689B0000}"/>
    <cellStyle name="Normal 7 6 2 4 2" xfId="8124" xr:uid="{00000000-0005-0000-0000-0000699B0000}"/>
    <cellStyle name="Normal 7 6 2 4 2 2" xfId="28078" xr:uid="{00000000-0005-0000-0000-00006A9B0000}"/>
    <cellStyle name="Normal 7 6 2 4 2 2 2" xfId="48028" xr:uid="{00000000-0005-0000-0000-00006B9B0000}"/>
    <cellStyle name="Normal 7 6 2 4 2 3" xfId="19528" xr:uid="{00000000-0005-0000-0000-00006C9B0000}"/>
    <cellStyle name="Normal 7 6 2 4 2 4" xfId="39478" xr:uid="{00000000-0005-0000-0000-00006D9B0000}"/>
    <cellStyle name="Normal 7 6 2 4 3" xfId="10976" xr:uid="{00000000-0005-0000-0000-00006E9B0000}"/>
    <cellStyle name="Normal 7 6 2 4 3 2" xfId="30928" xr:uid="{00000000-0005-0000-0000-00006F9B0000}"/>
    <cellStyle name="Normal 7 6 2 4 3 2 2" xfId="50878" xr:uid="{00000000-0005-0000-0000-0000709B0000}"/>
    <cellStyle name="Normal 7 6 2 4 3 3" xfId="22378" xr:uid="{00000000-0005-0000-0000-0000719B0000}"/>
    <cellStyle name="Normal 7 6 2 4 3 4" xfId="42328" xr:uid="{00000000-0005-0000-0000-0000729B0000}"/>
    <cellStyle name="Normal 7 6 2 4 4" xfId="16676" xr:uid="{00000000-0005-0000-0000-0000739B0000}"/>
    <cellStyle name="Normal 7 6 2 4 4 2" xfId="36628" xr:uid="{00000000-0005-0000-0000-0000749B0000}"/>
    <cellStyle name="Normal 7 6 2 4 5" xfId="25228" xr:uid="{00000000-0005-0000-0000-0000759B0000}"/>
    <cellStyle name="Normal 7 6 2 4 5 2" xfId="45178" xr:uid="{00000000-0005-0000-0000-0000769B0000}"/>
    <cellStyle name="Normal 7 6 2 4 6" xfId="13826" xr:uid="{00000000-0005-0000-0000-0000779B0000}"/>
    <cellStyle name="Normal 7 6 2 4 7" xfId="33778" xr:uid="{00000000-0005-0000-0000-0000789B0000}"/>
    <cellStyle name="Normal 7 6 2 5" xfId="8119" xr:uid="{00000000-0005-0000-0000-0000799B0000}"/>
    <cellStyle name="Normal 7 6 2 5 2" xfId="28073" xr:uid="{00000000-0005-0000-0000-00007A9B0000}"/>
    <cellStyle name="Normal 7 6 2 5 2 2" xfId="48023" xr:uid="{00000000-0005-0000-0000-00007B9B0000}"/>
    <cellStyle name="Normal 7 6 2 5 3" xfId="19523" xr:uid="{00000000-0005-0000-0000-00007C9B0000}"/>
    <cellStyle name="Normal 7 6 2 5 4" xfId="39473" xr:uid="{00000000-0005-0000-0000-00007D9B0000}"/>
    <cellStyle name="Normal 7 6 2 6" xfId="10971" xr:uid="{00000000-0005-0000-0000-00007E9B0000}"/>
    <cellStyle name="Normal 7 6 2 6 2" xfId="30923" xr:uid="{00000000-0005-0000-0000-00007F9B0000}"/>
    <cellStyle name="Normal 7 6 2 6 2 2" xfId="50873" xr:uid="{00000000-0005-0000-0000-0000809B0000}"/>
    <cellStyle name="Normal 7 6 2 6 3" xfId="22373" xr:uid="{00000000-0005-0000-0000-0000819B0000}"/>
    <cellStyle name="Normal 7 6 2 6 4" xfId="42323" xr:uid="{00000000-0005-0000-0000-0000829B0000}"/>
    <cellStyle name="Normal 7 6 2 7" xfId="16671" xr:uid="{00000000-0005-0000-0000-0000839B0000}"/>
    <cellStyle name="Normal 7 6 2 7 2" xfId="36623" xr:uid="{00000000-0005-0000-0000-0000849B0000}"/>
    <cellStyle name="Normal 7 6 2 8" xfId="25223" xr:uid="{00000000-0005-0000-0000-0000859B0000}"/>
    <cellStyle name="Normal 7 6 2 8 2" xfId="45173" xr:uid="{00000000-0005-0000-0000-0000869B0000}"/>
    <cellStyle name="Normal 7 6 2 9" xfId="13821" xr:uid="{00000000-0005-0000-0000-0000879B0000}"/>
    <cellStyle name="Normal 7 6 3" xfId="3953" xr:uid="{00000000-0005-0000-0000-0000889B0000}"/>
    <cellStyle name="Normal 7 6 3 2" xfId="3954" xr:uid="{00000000-0005-0000-0000-0000899B0000}"/>
    <cellStyle name="Normal 7 6 3 2 2" xfId="8126" xr:uid="{00000000-0005-0000-0000-00008A9B0000}"/>
    <cellStyle name="Normal 7 6 3 2 2 2" xfId="28080" xr:uid="{00000000-0005-0000-0000-00008B9B0000}"/>
    <cellStyle name="Normal 7 6 3 2 2 2 2" xfId="48030" xr:uid="{00000000-0005-0000-0000-00008C9B0000}"/>
    <cellStyle name="Normal 7 6 3 2 2 3" xfId="19530" xr:uid="{00000000-0005-0000-0000-00008D9B0000}"/>
    <cellStyle name="Normal 7 6 3 2 2 4" xfId="39480" xr:uid="{00000000-0005-0000-0000-00008E9B0000}"/>
    <cellStyle name="Normal 7 6 3 2 3" xfId="10978" xr:uid="{00000000-0005-0000-0000-00008F9B0000}"/>
    <cellStyle name="Normal 7 6 3 2 3 2" xfId="30930" xr:uid="{00000000-0005-0000-0000-0000909B0000}"/>
    <cellStyle name="Normal 7 6 3 2 3 2 2" xfId="50880" xr:uid="{00000000-0005-0000-0000-0000919B0000}"/>
    <cellStyle name="Normal 7 6 3 2 3 3" xfId="22380" xr:uid="{00000000-0005-0000-0000-0000929B0000}"/>
    <cellStyle name="Normal 7 6 3 2 3 4" xfId="42330" xr:uid="{00000000-0005-0000-0000-0000939B0000}"/>
    <cellStyle name="Normal 7 6 3 2 4" xfId="16678" xr:uid="{00000000-0005-0000-0000-0000949B0000}"/>
    <cellStyle name="Normal 7 6 3 2 4 2" xfId="36630" xr:uid="{00000000-0005-0000-0000-0000959B0000}"/>
    <cellStyle name="Normal 7 6 3 2 5" xfId="25230" xr:uid="{00000000-0005-0000-0000-0000969B0000}"/>
    <cellStyle name="Normal 7 6 3 2 5 2" xfId="45180" xr:uid="{00000000-0005-0000-0000-0000979B0000}"/>
    <cellStyle name="Normal 7 6 3 2 6" xfId="13828" xr:uid="{00000000-0005-0000-0000-0000989B0000}"/>
    <cellStyle name="Normal 7 6 3 2 7" xfId="33780" xr:uid="{00000000-0005-0000-0000-0000999B0000}"/>
    <cellStyle name="Normal 7 6 3 3" xfId="8125" xr:uid="{00000000-0005-0000-0000-00009A9B0000}"/>
    <cellStyle name="Normal 7 6 3 3 2" xfId="28079" xr:uid="{00000000-0005-0000-0000-00009B9B0000}"/>
    <cellStyle name="Normal 7 6 3 3 2 2" xfId="48029" xr:uid="{00000000-0005-0000-0000-00009C9B0000}"/>
    <cellStyle name="Normal 7 6 3 3 3" xfId="19529" xr:uid="{00000000-0005-0000-0000-00009D9B0000}"/>
    <cellStyle name="Normal 7 6 3 3 4" xfId="39479" xr:uid="{00000000-0005-0000-0000-00009E9B0000}"/>
    <cellStyle name="Normal 7 6 3 4" xfId="10977" xr:uid="{00000000-0005-0000-0000-00009F9B0000}"/>
    <cellStyle name="Normal 7 6 3 4 2" xfId="30929" xr:uid="{00000000-0005-0000-0000-0000A09B0000}"/>
    <cellStyle name="Normal 7 6 3 4 2 2" xfId="50879" xr:uid="{00000000-0005-0000-0000-0000A19B0000}"/>
    <cellStyle name="Normal 7 6 3 4 3" xfId="22379" xr:uid="{00000000-0005-0000-0000-0000A29B0000}"/>
    <cellStyle name="Normal 7 6 3 4 4" xfId="42329" xr:uid="{00000000-0005-0000-0000-0000A39B0000}"/>
    <cellStyle name="Normal 7 6 3 5" xfId="16677" xr:uid="{00000000-0005-0000-0000-0000A49B0000}"/>
    <cellStyle name="Normal 7 6 3 5 2" xfId="36629" xr:uid="{00000000-0005-0000-0000-0000A59B0000}"/>
    <cellStyle name="Normal 7 6 3 6" xfId="25229" xr:uid="{00000000-0005-0000-0000-0000A69B0000}"/>
    <cellStyle name="Normal 7 6 3 6 2" xfId="45179" xr:uid="{00000000-0005-0000-0000-0000A79B0000}"/>
    <cellStyle name="Normal 7 6 3 7" xfId="13827" xr:uid="{00000000-0005-0000-0000-0000A89B0000}"/>
    <cellStyle name="Normal 7 6 3 8" xfId="33779" xr:uid="{00000000-0005-0000-0000-0000A99B0000}"/>
    <cellStyle name="Normal 7 6 4" xfId="3955" xr:uid="{00000000-0005-0000-0000-0000AA9B0000}"/>
    <cellStyle name="Normal 7 6 4 2" xfId="3956" xr:uid="{00000000-0005-0000-0000-0000AB9B0000}"/>
    <cellStyle name="Normal 7 6 4 2 2" xfId="8128" xr:uid="{00000000-0005-0000-0000-0000AC9B0000}"/>
    <cellStyle name="Normal 7 6 4 2 2 2" xfId="28082" xr:uid="{00000000-0005-0000-0000-0000AD9B0000}"/>
    <cellStyle name="Normal 7 6 4 2 2 2 2" xfId="48032" xr:uid="{00000000-0005-0000-0000-0000AE9B0000}"/>
    <cellStyle name="Normal 7 6 4 2 2 3" xfId="19532" xr:uid="{00000000-0005-0000-0000-0000AF9B0000}"/>
    <cellStyle name="Normal 7 6 4 2 2 4" xfId="39482" xr:uid="{00000000-0005-0000-0000-0000B09B0000}"/>
    <cellStyle name="Normal 7 6 4 2 3" xfId="10980" xr:uid="{00000000-0005-0000-0000-0000B19B0000}"/>
    <cellStyle name="Normal 7 6 4 2 3 2" xfId="30932" xr:uid="{00000000-0005-0000-0000-0000B29B0000}"/>
    <cellStyle name="Normal 7 6 4 2 3 2 2" xfId="50882" xr:uid="{00000000-0005-0000-0000-0000B39B0000}"/>
    <cellStyle name="Normal 7 6 4 2 3 3" xfId="22382" xr:uid="{00000000-0005-0000-0000-0000B49B0000}"/>
    <cellStyle name="Normal 7 6 4 2 3 4" xfId="42332" xr:uid="{00000000-0005-0000-0000-0000B59B0000}"/>
    <cellStyle name="Normal 7 6 4 2 4" xfId="16680" xr:uid="{00000000-0005-0000-0000-0000B69B0000}"/>
    <cellStyle name="Normal 7 6 4 2 4 2" xfId="36632" xr:uid="{00000000-0005-0000-0000-0000B79B0000}"/>
    <cellStyle name="Normal 7 6 4 2 5" xfId="25232" xr:uid="{00000000-0005-0000-0000-0000B89B0000}"/>
    <cellStyle name="Normal 7 6 4 2 5 2" xfId="45182" xr:uid="{00000000-0005-0000-0000-0000B99B0000}"/>
    <cellStyle name="Normal 7 6 4 2 6" xfId="13830" xr:uid="{00000000-0005-0000-0000-0000BA9B0000}"/>
    <cellStyle name="Normal 7 6 4 2 7" xfId="33782" xr:uid="{00000000-0005-0000-0000-0000BB9B0000}"/>
    <cellStyle name="Normal 7 6 4 3" xfId="8127" xr:uid="{00000000-0005-0000-0000-0000BC9B0000}"/>
    <cellStyle name="Normal 7 6 4 3 2" xfId="28081" xr:uid="{00000000-0005-0000-0000-0000BD9B0000}"/>
    <cellStyle name="Normal 7 6 4 3 2 2" xfId="48031" xr:uid="{00000000-0005-0000-0000-0000BE9B0000}"/>
    <cellStyle name="Normal 7 6 4 3 3" xfId="19531" xr:uid="{00000000-0005-0000-0000-0000BF9B0000}"/>
    <cellStyle name="Normal 7 6 4 3 4" xfId="39481" xr:uid="{00000000-0005-0000-0000-0000C09B0000}"/>
    <cellStyle name="Normal 7 6 4 4" xfId="10979" xr:uid="{00000000-0005-0000-0000-0000C19B0000}"/>
    <cellStyle name="Normal 7 6 4 4 2" xfId="30931" xr:uid="{00000000-0005-0000-0000-0000C29B0000}"/>
    <cellStyle name="Normal 7 6 4 4 2 2" xfId="50881" xr:uid="{00000000-0005-0000-0000-0000C39B0000}"/>
    <cellStyle name="Normal 7 6 4 4 3" xfId="22381" xr:uid="{00000000-0005-0000-0000-0000C49B0000}"/>
    <cellStyle name="Normal 7 6 4 4 4" xfId="42331" xr:uid="{00000000-0005-0000-0000-0000C59B0000}"/>
    <cellStyle name="Normal 7 6 4 5" xfId="16679" xr:uid="{00000000-0005-0000-0000-0000C69B0000}"/>
    <cellStyle name="Normal 7 6 4 5 2" xfId="36631" xr:uid="{00000000-0005-0000-0000-0000C79B0000}"/>
    <cellStyle name="Normal 7 6 4 6" xfId="25231" xr:uid="{00000000-0005-0000-0000-0000C89B0000}"/>
    <cellStyle name="Normal 7 6 4 6 2" xfId="45181" xr:uid="{00000000-0005-0000-0000-0000C99B0000}"/>
    <cellStyle name="Normal 7 6 4 7" xfId="13829" xr:uid="{00000000-0005-0000-0000-0000CA9B0000}"/>
    <cellStyle name="Normal 7 6 4 8" xfId="33781" xr:uid="{00000000-0005-0000-0000-0000CB9B0000}"/>
    <cellStyle name="Normal 7 6 5" xfId="3957" xr:uid="{00000000-0005-0000-0000-0000CC9B0000}"/>
    <cellStyle name="Normal 7 6 5 2" xfId="8129" xr:uid="{00000000-0005-0000-0000-0000CD9B0000}"/>
    <cellStyle name="Normal 7 6 5 2 2" xfId="28083" xr:uid="{00000000-0005-0000-0000-0000CE9B0000}"/>
    <cellStyle name="Normal 7 6 5 2 2 2" xfId="48033" xr:uid="{00000000-0005-0000-0000-0000CF9B0000}"/>
    <cellStyle name="Normal 7 6 5 2 3" xfId="19533" xr:uid="{00000000-0005-0000-0000-0000D09B0000}"/>
    <cellStyle name="Normal 7 6 5 2 4" xfId="39483" xr:uid="{00000000-0005-0000-0000-0000D19B0000}"/>
    <cellStyle name="Normal 7 6 5 3" xfId="10981" xr:uid="{00000000-0005-0000-0000-0000D29B0000}"/>
    <cellStyle name="Normal 7 6 5 3 2" xfId="30933" xr:uid="{00000000-0005-0000-0000-0000D39B0000}"/>
    <cellStyle name="Normal 7 6 5 3 2 2" xfId="50883" xr:uid="{00000000-0005-0000-0000-0000D49B0000}"/>
    <cellStyle name="Normal 7 6 5 3 3" xfId="22383" xr:uid="{00000000-0005-0000-0000-0000D59B0000}"/>
    <cellStyle name="Normal 7 6 5 3 4" xfId="42333" xr:uid="{00000000-0005-0000-0000-0000D69B0000}"/>
    <cellStyle name="Normal 7 6 5 4" xfId="16681" xr:uid="{00000000-0005-0000-0000-0000D79B0000}"/>
    <cellStyle name="Normal 7 6 5 4 2" xfId="36633" xr:uid="{00000000-0005-0000-0000-0000D89B0000}"/>
    <cellStyle name="Normal 7 6 5 5" xfId="25233" xr:uid="{00000000-0005-0000-0000-0000D99B0000}"/>
    <cellStyle name="Normal 7 6 5 5 2" xfId="45183" xr:uid="{00000000-0005-0000-0000-0000DA9B0000}"/>
    <cellStyle name="Normal 7 6 5 6" xfId="13831" xr:uid="{00000000-0005-0000-0000-0000DB9B0000}"/>
    <cellStyle name="Normal 7 6 5 7" xfId="33783" xr:uid="{00000000-0005-0000-0000-0000DC9B0000}"/>
    <cellStyle name="Normal 7 6 6" xfId="8118" xr:uid="{00000000-0005-0000-0000-0000DD9B0000}"/>
    <cellStyle name="Normal 7 6 6 2" xfId="28072" xr:uid="{00000000-0005-0000-0000-0000DE9B0000}"/>
    <cellStyle name="Normal 7 6 6 2 2" xfId="48022" xr:uid="{00000000-0005-0000-0000-0000DF9B0000}"/>
    <cellStyle name="Normal 7 6 6 3" xfId="19522" xr:uid="{00000000-0005-0000-0000-0000E09B0000}"/>
    <cellStyle name="Normal 7 6 6 4" xfId="39472" xr:uid="{00000000-0005-0000-0000-0000E19B0000}"/>
    <cellStyle name="Normal 7 6 7" xfId="10970" xr:uid="{00000000-0005-0000-0000-0000E29B0000}"/>
    <cellStyle name="Normal 7 6 7 2" xfId="30922" xr:uid="{00000000-0005-0000-0000-0000E39B0000}"/>
    <cellStyle name="Normal 7 6 7 2 2" xfId="50872" xr:uid="{00000000-0005-0000-0000-0000E49B0000}"/>
    <cellStyle name="Normal 7 6 7 3" xfId="22372" xr:uid="{00000000-0005-0000-0000-0000E59B0000}"/>
    <cellStyle name="Normal 7 6 7 4" xfId="42322" xr:uid="{00000000-0005-0000-0000-0000E69B0000}"/>
    <cellStyle name="Normal 7 6 8" xfId="16670" xr:uid="{00000000-0005-0000-0000-0000E79B0000}"/>
    <cellStyle name="Normal 7 6 8 2" xfId="36622" xr:uid="{00000000-0005-0000-0000-0000E89B0000}"/>
    <cellStyle name="Normal 7 6 9" xfId="25222" xr:uid="{00000000-0005-0000-0000-0000E99B0000}"/>
    <cellStyle name="Normal 7 6 9 2" xfId="45172" xr:uid="{00000000-0005-0000-0000-0000EA9B0000}"/>
    <cellStyle name="Normal 7 7" xfId="3958" xr:uid="{00000000-0005-0000-0000-0000EB9B0000}"/>
    <cellStyle name="Normal 7 7 10" xfId="33784" xr:uid="{00000000-0005-0000-0000-0000EC9B0000}"/>
    <cellStyle name="Normal 7 7 2" xfId="3959" xr:uid="{00000000-0005-0000-0000-0000ED9B0000}"/>
    <cellStyle name="Normal 7 7 2 2" xfId="3960" xr:uid="{00000000-0005-0000-0000-0000EE9B0000}"/>
    <cellStyle name="Normal 7 7 2 2 2" xfId="8132" xr:uid="{00000000-0005-0000-0000-0000EF9B0000}"/>
    <cellStyle name="Normal 7 7 2 2 2 2" xfId="28086" xr:uid="{00000000-0005-0000-0000-0000F09B0000}"/>
    <cellStyle name="Normal 7 7 2 2 2 2 2" xfId="48036" xr:uid="{00000000-0005-0000-0000-0000F19B0000}"/>
    <cellStyle name="Normal 7 7 2 2 2 3" xfId="19536" xr:uid="{00000000-0005-0000-0000-0000F29B0000}"/>
    <cellStyle name="Normal 7 7 2 2 2 4" xfId="39486" xr:uid="{00000000-0005-0000-0000-0000F39B0000}"/>
    <cellStyle name="Normal 7 7 2 2 3" xfId="10984" xr:uid="{00000000-0005-0000-0000-0000F49B0000}"/>
    <cellStyle name="Normal 7 7 2 2 3 2" xfId="30936" xr:uid="{00000000-0005-0000-0000-0000F59B0000}"/>
    <cellStyle name="Normal 7 7 2 2 3 2 2" xfId="50886" xr:uid="{00000000-0005-0000-0000-0000F69B0000}"/>
    <cellStyle name="Normal 7 7 2 2 3 3" xfId="22386" xr:uid="{00000000-0005-0000-0000-0000F79B0000}"/>
    <cellStyle name="Normal 7 7 2 2 3 4" xfId="42336" xr:uid="{00000000-0005-0000-0000-0000F89B0000}"/>
    <cellStyle name="Normal 7 7 2 2 4" xfId="16684" xr:uid="{00000000-0005-0000-0000-0000F99B0000}"/>
    <cellStyle name="Normal 7 7 2 2 4 2" xfId="36636" xr:uid="{00000000-0005-0000-0000-0000FA9B0000}"/>
    <cellStyle name="Normal 7 7 2 2 5" xfId="25236" xr:uid="{00000000-0005-0000-0000-0000FB9B0000}"/>
    <cellStyle name="Normal 7 7 2 2 5 2" xfId="45186" xr:uid="{00000000-0005-0000-0000-0000FC9B0000}"/>
    <cellStyle name="Normal 7 7 2 2 6" xfId="13834" xr:uid="{00000000-0005-0000-0000-0000FD9B0000}"/>
    <cellStyle name="Normal 7 7 2 2 7" xfId="33786" xr:uid="{00000000-0005-0000-0000-0000FE9B0000}"/>
    <cellStyle name="Normal 7 7 2 3" xfId="8131" xr:uid="{00000000-0005-0000-0000-0000FF9B0000}"/>
    <cellStyle name="Normal 7 7 2 3 2" xfId="28085" xr:uid="{00000000-0005-0000-0000-0000009C0000}"/>
    <cellStyle name="Normal 7 7 2 3 2 2" xfId="48035" xr:uid="{00000000-0005-0000-0000-0000019C0000}"/>
    <cellStyle name="Normal 7 7 2 3 3" xfId="19535" xr:uid="{00000000-0005-0000-0000-0000029C0000}"/>
    <cellStyle name="Normal 7 7 2 3 4" xfId="39485" xr:uid="{00000000-0005-0000-0000-0000039C0000}"/>
    <cellStyle name="Normal 7 7 2 4" xfId="10983" xr:uid="{00000000-0005-0000-0000-0000049C0000}"/>
    <cellStyle name="Normal 7 7 2 4 2" xfId="30935" xr:uid="{00000000-0005-0000-0000-0000059C0000}"/>
    <cellStyle name="Normal 7 7 2 4 2 2" xfId="50885" xr:uid="{00000000-0005-0000-0000-0000069C0000}"/>
    <cellStyle name="Normal 7 7 2 4 3" xfId="22385" xr:uid="{00000000-0005-0000-0000-0000079C0000}"/>
    <cellStyle name="Normal 7 7 2 4 4" xfId="42335" xr:uid="{00000000-0005-0000-0000-0000089C0000}"/>
    <cellStyle name="Normal 7 7 2 5" xfId="16683" xr:uid="{00000000-0005-0000-0000-0000099C0000}"/>
    <cellStyle name="Normal 7 7 2 5 2" xfId="36635" xr:uid="{00000000-0005-0000-0000-00000A9C0000}"/>
    <cellStyle name="Normal 7 7 2 6" xfId="25235" xr:uid="{00000000-0005-0000-0000-00000B9C0000}"/>
    <cellStyle name="Normal 7 7 2 6 2" xfId="45185" xr:uid="{00000000-0005-0000-0000-00000C9C0000}"/>
    <cellStyle name="Normal 7 7 2 7" xfId="13833" xr:uid="{00000000-0005-0000-0000-00000D9C0000}"/>
    <cellStyle name="Normal 7 7 2 8" xfId="33785" xr:uid="{00000000-0005-0000-0000-00000E9C0000}"/>
    <cellStyle name="Normal 7 7 3" xfId="3961" xr:uid="{00000000-0005-0000-0000-00000F9C0000}"/>
    <cellStyle name="Normal 7 7 3 2" xfId="3962" xr:uid="{00000000-0005-0000-0000-0000109C0000}"/>
    <cellStyle name="Normal 7 7 3 2 2" xfId="8134" xr:uid="{00000000-0005-0000-0000-0000119C0000}"/>
    <cellStyle name="Normal 7 7 3 2 2 2" xfId="28088" xr:uid="{00000000-0005-0000-0000-0000129C0000}"/>
    <cellStyle name="Normal 7 7 3 2 2 2 2" xfId="48038" xr:uid="{00000000-0005-0000-0000-0000139C0000}"/>
    <cellStyle name="Normal 7 7 3 2 2 3" xfId="19538" xr:uid="{00000000-0005-0000-0000-0000149C0000}"/>
    <cellStyle name="Normal 7 7 3 2 2 4" xfId="39488" xr:uid="{00000000-0005-0000-0000-0000159C0000}"/>
    <cellStyle name="Normal 7 7 3 2 3" xfId="10986" xr:uid="{00000000-0005-0000-0000-0000169C0000}"/>
    <cellStyle name="Normal 7 7 3 2 3 2" xfId="30938" xr:uid="{00000000-0005-0000-0000-0000179C0000}"/>
    <cellStyle name="Normal 7 7 3 2 3 2 2" xfId="50888" xr:uid="{00000000-0005-0000-0000-0000189C0000}"/>
    <cellStyle name="Normal 7 7 3 2 3 3" xfId="22388" xr:uid="{00000000-0005-0000-0000-0000199C0000}"/>
    <cellStyle name="Normal 7 7 3 2 3 4" xfId="42338" xr:uid="{00000000-0005-0000-0000-00001A9C0000}"/>
    <cellStyle name="Normal 7 7 3 2 4" xfId="16686" xr:uid="{00000000-0005-0000-0000-00001B9C0000}"/>
    <cellStyle name="Normal 7 7 3 2 4 2" xfId="36638" xr:uid="{00000000-0005-0000-0000-00001C9C0000}"/>
    <cellStyle name="Normal 7 7 3 2 5" xfId="25238" xr:uid="{00000000-0005-0000-0000-00001D9C0000}"/>
    <cellStyle name="Normal 7 7 3 2 5 2" xfId="45188" xr:uid="{00000000-0005-0000-0000-00001E9C0000}"/>
    <cellStyle name="Normal 7 7 3 2 6" xfId="13836" xr:uid="{00000000-0005-0000-0000-00001F9C0000}"/>
    <cellStyle name="Normal 7 7 3 2 7" xfId="33788" xr:uid="{00000000-0005-0000-0000-0000209C0000}"/>
    <cellStyle name="Normal 7 7 3 3" xfId="8133" xr:uid="{00000000-0005-0000-0000-0000219C0000}"/>
    <cellStyle name="Normal 7 7 3 3 2" xfId="28087" xr:uid="{00000000-0005-0000-0000-0000229C0000}"/>
    <cellStyle name="Normal 7 7 3 3 2 2" xfId="48037" xr:uid="{00000000-0005-0000-0000-0000239C0000}"/>
    <cellStyle name="Normal 7 7 3 3 3" xfId="19537" xr:uid="{00000000-0005-0000-0000-0000249C0000}"/>
    <cellStyle name="Normal 7 7 3 3 4" xfId="39487" xr:uid="{00000000-0005-0000-0000-0000259C0000}"/>
    <cellStyle name="Normal 7 7 3 4" xfId="10985" xr:uid="{00000000-0005-0000-0000-0000269C0000}"/>
    <cellStyle name="Normal 7 7 3 4 2" xfId="30937" xr:uid="{00000000-0005-0000-0000-0000279C0000}"/>
    <cellStyle name="Normal 7 7 3 4 2 2" xfId="50887" xr:uid="{00000000-0005-0000-0000-0000289C0000}"/>
    <cellStyle name="Normal 7 7 3 4 3" xfId="22387" xr:uid="{00000000-0005-0000-0000-0000299C0000}"/>
    <cellStyle name="Normal 7 7 3 4 4" xfId="42337" xr:uid="{00000000-0005-0000-0000-00002A9C0000}"/>
    <cellStyle name="Normal 7 7 3 5" xfId="16685" xr:uid="{00000000-0005-0000-0000-00002B9C0000}"/>
    <cellStyle name="Normal 7 7 3 5 2" xfId="36637" xr:uid="{00000000-0005-0000-0000-00002C9C0000}"/>
    <cellStyle name="Normal 7 7 3 6" xfId="25237" xr:uid="{00000000-0005-0000-0000-00002D9C0000}"/>
    <cellStyle name="Normal 7 7 3 6 2" xfId="45187" xr:uid="{00000000-0005-0000-0000-00002E9C0000}"/>
    <cellStyle name="Normal 7 7 3 7" xfId="13835" xr:uid="{00000000-0005-0000-0000-00002F9C0000}"/>
    <cellStyle name="Normal 7 7 3 8" xfId="33787" xr:uid="{00000000-0005-0000-0000-0000309C0000}"/>
    <cellStyle name="Normal 7 7 4" xfId="3963" xr:uid="{00000000-0005-0000-0000-0000319C0000}"/>
    <cellStyle name="Normal 7 7 4 2" xfId="8135" xr:uid="{00000000-0005-0000-0000-0000329C0000}"/>
    <cellStyle name="Normal 7 7 4 2 2" xfId="28089" xr:uid="{00000000-0005-0000-0000-0000339C0000}"/>
    <cellStyle name="Normal 7 7 4 2 2 2" xfId="48039" xr:uid="{00000000-0005-0000-0000-0000349C0000}"/>
    <cellStyle name="Normal 7 7 4 2 3" xfId="19539" xr:uid="{00000000-0005-0000-0000-0000359C0000}"/>
    <cellStyle name="Normal 7 7 4 2 4" xfId="39489" xr:uid="{00000000-0005-0000-0000-0000369C0000}"/>
    <cellStyle name="Normal 7 7 4 3" xfId="10987" xr:uid="{00000000-0005-0000-0000-0000379C0000}"/>
    <cellStyle name="Normal 7 7 4 3 2" xfId="30939" xr:uid="{00000000-0005-0000-0000-0000389C0000}"/>
    <cellStyle name="Normal 7 7 4 3 2 2" xfId="50889" xr:uid="{00000000-0005-0000-0000-0000399C0000}"/>
    <cellStyle name="Normal 7 7 4 3 3" xfId="22389" xr:uid="{00000000-0005-0000-0000-00003A9C0000}"/>
    <cellStyle name="Normal 7 7 4 3 4" xfId="42339" xr:uid="{00000000-0005-0000-0000-00003B9C0000}"/>
    <cellStyle name="Normal 7 7 4 4" xfId="16687" xr:uid="{00000000-0005-0000-0000-00003C9C0000}"/>
    <cellStyle name="Normal 7 7 4 4 2" xfId="36639" xr:uid="{00000000-0005-0000-0000-00003D9C0000}"/>
    <cellStyle name="Normal 7 7 4 5" xfId="25239" xr:uid="{00000000-0005-0000-0000-00003E9C0000}"/>
    <cellStyle name="Normal 7 7 4 5 2" xfId="45189" xr:uid="{00000000-0005-0000-0000-00003F9C0000}"/>
    <cellStyle name="Normal 7 7 4 6" xfId="13837" xr:uid="{00000000-0005-0000-0000-0000409C0000}"/>
    <cellStyle name="Normal 7 7 4 7" xfId="33789" xr:uid="{00000000-0005-0000-0000-0000419C0000}"/>
    <cellStyle name="Normal 7 7 5" xfId="8130" xr:uid="{00000000-0005-0000-0000-0000429C0000}"/>
    <cellStyle name="Normal 7 7 5 2" xfId="28084" xr:uid="{00000000-0005-0000-0000-0000439C0000}"/>
    <cellStyle name="Normal 7 7 5 2 2" xfId="48034" xr:uid="{00000000-0005-0000-0000-0000449C0000}"/>
    <cellStyle name="Normal 7 7 5 3" xfId="19534" xr:uid="{00000000-0005-0000-0000-0000459C0000}"/>
    <cellStyle name="Normal 7 7 5 4" xfId="39484" xr:uid="{00000000-0005-0000-0000-0000469C0000}"/>
    <cellStyle name="Normal 7 7 6" xfId="10982" xr:uid="{00000000-0005-0000-0000-0000479C0000}"/>
    <cellStyle name="Normal 7 7 6 2" xfId="30934" xr:uid="{00000000-0005-0000-0000-0000489C0000}"/>
    <cellStyle name="Normal 7 7 6 2 2" xfId="50884" xr:uid="{00000000-0005-0000-0000-0000499C0000}"/>
    <cellStyle name="Normal 7 7 6 3" xfId="22384" xr:uid="{00000000-0005-0000-0000-00004A9C0000}"/>
    <cellStyle name="Normal 7 7 6 4" xfId="42334" xr:uid="{00000000-0005-0000-0000-00004B9C0000}"/>
    <cellStyle name="Normal 7 7 7" xfId="16682" xr:uid="{00000000-0005-0000-0000-00004C9C0000}"/>
    <cellStyle name="Normal 7 7 7 2" xfId="36634" xr:uid="{00000000-0005-0000-0000-00004D9C0000}"/>
    <cellStyle name="Normal 7 7 8" xfId="25234" xr:uid="{00000000-0005-0000-0000-00004E9C0000}"/>
    <cellStyle name="Normal 7 7 8 2" xfId="45184" xr:uid="{00000000-0005-0000-0000-00004F9C0000}"/>
    <cellStyle name="Normal 7 7 9" xfId="13832" xr:uid="{00000000-0005-0000-0000-0000509C0000}"/>
    <cellStyle name="Normal 7 8" xfId="3964" xr:uid="{00000000-0005-0000-0000-0000519C0000}"/>
    <cellStyle name="Normal 7 8 2" xfId="3965" xr:uid="{00000000-0005-0000-0000-0000529C0000}"/>
    <cellStyle name="Normal 7 8 2 2" xfId="3966" xr:uid="{00000000-0005-0000-0000-0000539C0000}"/>
    <cellStyle name="Normal 7 8 2 2 2" xfId="8138" xr:uid="{00000000-0005-0000-0000-0000549C0000}"/>
    <cellStyle name="Normal 7 8 2 2 2 2" xfId="28092" xr:uid="{00000000-0005-0000-0000-0000559C0000}"/>
    <cellStyle name="Normal 7 8 2 2 2 2 2" xfId="48042" xr:uid="{00000000-0005-0000-0000-0000569C0000}"/>
    <cellStyle name="Normal 7 8 2 2 2 3" xfId="19542" xr:uid="{00000000-0005-0000-0000-0000579C0000}"/>
    <cellStyle name="Normal 7 8 2 2 2 4" xfId="39492" xr:uid="{00000000-0005-0000-0000-0000589C0000}"/>
    <cellStyle name="Normal 7 8 2 2 3" xfId="10990" xr:uid="{00000000-0005-0000-0000-0000599C0000}"/>
    <cellStyle name="Normal 7 8 2 2 3 2" xfId="30942" xr:uid="{00000000-0005-0000-0000-00005A9C0000}"/>
    <cellStyle name="Normal 7 8 2 2 3 2 2" xfId="50892" xr:uid="{00000000-0005-0000-0000-00005B9C0000}"/>
    <cellStyle name="Normal 7 8 2 2 3 3" xfId="22392" xr:uid="{00000000-0005-0000-0000-00005C9C0000}"/>
    <cellStyle name="Normal 7 8 2 2 3 4" xfId="42342" xr:uid="{00000000-0005-0000-0000-00005D9C0000}"/>
    <cellStyle name="Normal 7 8 2 2 4" xfId="16690" xr:uid="{00000000-0005-0000-0000-00005E9C0000}"/>
    <cellStyle name="Normal 7 8 2 2 4 2" xfId="36642" xr:uid="{00000000-0005-0000-0000-00005F9C0000}"/>
    <cellStyle name="Normal 7 8 2 2 5" xfId="25242" xr:uid="{00000000-0005-0000-0000-0000609C0000}"/>
    <cellStyle name="Normal 7 8 2 2 5 2" xfId="45192" xr:uid="{00000000-0005-0000-0000-0000619C0000}"/>
    <cellStyle name="Normal 7 8 2 2 6" xfId="13840" xr:uid="{00000000-0005-0000-0000-0000629C0000}"/>
    <cellStyle name="Normal 7 8 2 2 7" xfId="33792" xr:uid="{00000000-0005-0000-0000-0000639C0000}"/>
    <cellStyle name="Normal 7 8 2 3" xfId="8137" xr:uid="{00000000-0005-0000-0000-0000649C0000}"/>
    <cellStyle name="Normal 7 8 2 3 2" xfId="28091" xr:uid="{00000000-0005-0000-0000-0000659C0000}"/>
    <cellStyle name="Normal 7 8 2 3 2 2" xfId="48041" xr:uid="{00000000-0005-0000-0000-0000669C0000}"/>
    <cellStyle name="Normal 7 8 2 3 3" xfId="19541" xr:uid="{00000000-0005-0000-0000-0000679C0000}"/>
    <cellStyle name="Normal 7 8 2 3 4" xfId="39491" xr:uid="{00000000-0005-0000-0000-0000689C0000}"/>
    <cellStyle name="Normal 7 8 2 4" xfId="10989" xr:uid="{00000000-0005-0000-0000-0000699C0000}"/>
    <cellStyle name="Normal 7 8 2 4 2" xfId="30941" xr:uid="{00000000-0005-0000-0000-00006A9C0000}"/>
    <cellStyle name="Normal 7 8 2 4 2 2" xfId="50891" xr:uid="{00000000-0005-0000-0000-00006B9C0000}"/>
    <cellStyle name="Normal 7 8 2 4 3" xfId="22391" xr:uid="{00000000-0005-0000-0000-00006C9C0000}"/>
    <cellStyle name="Normal 7 8 2 4 4" xfId="42341" xr:uid="{00000000-0005-0000-0000-00006D9C0000}"/>
    <cellStyle name="Normal 7 8 2 5" xfId="16689" xr:uid="{00000000-0005-0000-0000-00006E9C0000}"/>
    <cellStyle name="Normal 7 8 2 5 2" xfId="36641" xr:uid="{00000000-0005-0000-0000-00006F9C0000}"/>
    <cellStyle name="Normal 7 8 2 6" xfId="25241" xr:uid="{00000000-0005-0000-0000-0000709C0000}"/>
    <cellStyle name="Normal 7 8 2 6 2" xfId="45191" xr:uid="{00000000-0005-0000-0000-0000719C0000}"/>
    <cellStyle name="Normal 7 8 2 7" xfId="13839" xr:uid="{00000000-0005-0000-0000-0000729C0000}"/>
    <cellStyle name="Normal 7 8 2 8" xfId="33791" xr:uid="{00000000-0005-0000-0000-0000739C0000}"/>
    <cellStyle name="Normal 7 8 3" xfId="3967" xr:uid="{00000000-0005-0000-0000-0000749C0000}"/>
    <cellStyle name="Normal 7 8 3 2" xfId="3968" xr:uid="{00000000-0005-0000-0000-0000759C0000}"/>
    <cellStyle name="Normal 7 8 3 2 2" xfId="8140" xr:uid="{00000000-0005-0000-0000-0000769C0000}"/>
    <cellStyle name="Normal 7 8 3 2 2 2" xfId="28094" xr:uid="{00000000-0005-0000-0000-0000779C0000}"/>
    <cellStyle name="Normal 7 8 3 2 2 2 2" xfId="48044" xr:uid="{00000000-0005-0000-0000-0000789C0000}"/>
    <cellStyle name="Normal 7 8 3 2 2 3" xfId="19544" xr:uid="{00000000-0005-0000-0000-0000799C0000}"/>
    <cellStyle name="Normal 7 8 3 2 2 4" xfId="39494" xr:uid="{00000000-0005-0000-0000-00007A9C0000}"/>
    <cellStyle name="Normal 7 8 3 2 3" xfId="10992" xr:uid="{00000000-0005-0000-0000-00007B9C0000}"/>
    <cellStyle name="Normal 7 8 3 2 3 2" xfId="30944" xr:uid="{00000000-0005-0000-0000-00007C9C0000}"/>
    <cellStyle name="Normal 7 8 3 2 3 2 2" xfId="50894" xr:uid="{00000000-0005-0000-0000-00007D9C0000}"/>
    <cellStyle name="Normal 7 8 3 2 3 3" xfId="22394" xr:uid="{00000000-0005-0000-0000-00007E9C0000}"/>
    <cellStyle name="Normal 7 8 3 2 3 4" xfId="42344" xr:uid="{00000000-0005-0000-0000-00007F9C0000}"/>
    <cellStyle name="Normal 7 8 3 2 4" xfId="16692" xr:uid="{00000000-0005-0000-0000-0000809C0000}"/>
    <cellStyle name="Normal 7 8 3 2 4 2" xfId="36644" xr:uid="{00000000-0005-0000-0000-0000819C0000}"/>
    <cellStyle name="Normal 7 8 3 2 5" xfId="25244" xr:uid="{00000000-0005-0000-0000-0000829C0000}"/>
    <cellStyle name="Normal 7 8 3 2 5 2" xfId="45194" xr:uid="{00000000-0005-0000-0000-0000839C0000}"/>
    <cellStyle name="Normal 7 8 3 2 6" xfId="13842" xr:uid="{00000000-0005-0000-0000-0000849C0000}"/>
    <cellStyle name="Normal 7 8 3 2 7" xfId="33794" xr:uid="{00000000-0005-0000-0000-0000859C0000}"/>
    <cellStyle name="Normal 7 8 3 3" xfId="8139" xr:uid="{00000000-0005-0000-0000-0000869C0000}"/>
    <cellStyle name="Normal 7 8 3 3 2" xfId="28093" xr:uid="{00000000-0005-0000-0000-0000879C0000}"/>
    <cellStyle name="Normal 7 8 3 3 2 2" xfId="48043" xr:uid="{00000000-0005-0000-0000-0000889C0000}"/>
    <cellStyle name="Normal 7 8 3 3 3" xfId="19543" xr:uid="{00000000-0005-0000-0000-0000899C0000}"/>
    <cellStyle name="Normal 7 8 3 3 4" xfId="39493" xr:uid="{00000000-0005-0000-0000-00008A9C0000}"/>
    <cellStyle name="Normal 7 8 3 4" xfId="10991" xr:uid="{00000000-0005-0000-0000-00008B9C0000}"/>
    <cellStyle name="Normal 7 8 3 4 2" xfId="30943" xr:uid="{00000000-0005-0000-0000-00008C9C0000}"/>
    <cellStyle name="Normal 7 8 3 4 2 2" xfId="50893" xr:uid="{00000000-0005-0000-0000-00008D9C0000}"/>
    <cellStyle name="Normal 7 8 3 4 3" xfId="22393" xr:uid="{00000000-0005-0000-0000-00008E9C0000}"/>
    <cellStyle name="Normal 7 8 3 4 4" xfId="42343" xr:uid="{00000000-0005-0000-0000-00008F9C0000}"/>
    <cellStyle name="Normal 7 8 3 5" xfId="16691" xr:uid="{00000000-0005-0000-0000-0000909C0000}"/>
    <cellStyle name="Normal 7 8 3 5 2" xfId="36643" xr:uid="{00000000-0005-0000-0000-0000919C0000}"/>
    <cellStyle name="Normal 7 8 3 6" xfId="25243" xr:uid="{00000000-0005-0000-0000-0000929C0000}"/>
    <cellStyle name="Normal 7 8 3 6 2" xfId="45193" xr:uid="{00000000-0005-0000-0000-0000939C0000}"/>
    <cellStyle name="Normal 7 8 3 7" xfId="13841" xr:uid="{00000000-0005-0000-0000-0000949C0000}"/>
    <cellStyle name="Normal 7 8 3 8" xfId="33793" xr:uid="{00000000-0005-0000-0000-0000959C0000}"/>
    <cellStyle name="Normal 7 8 4" xfId="8136" xr:uid="{00000000-0005-0000-0000-0000969C0000}"/>
    <cellStyle name="Normal 7 8 4 2" xfId="28090" xr:uid="{00000000-0005-0000-0000-0000979C0000}"/>
    <cellStyle name="Normal 7 8 4 2 2" xfId="48040" xr:uid="{00000000-0005-0000-0000-0000989C0000}"/>
    <cellStyle name="Normal 7 8 4 3" xfId="19540" xr:uid="{00000000-0005-0000-0000-0000999C0000}"/>
    <cellStyle name="Normal 7 8 4 4" xfId="39490" xr:uid="{00000000-0005-0000-0000-00009A9C0000}"/>
    <cellStyle name="Normal 7 8 5" xfId="10988" xr:uid="{00000000-0005-0000-0000-00009B9C0000}"/>
    <cellStyle name="Normal 7 8 5 2" xfId="30940" xr:uid="{00000000-0005-0000-0000-00009C9C0000}"/>
    <cellStyle name="Normal 7 8 5 2 2" xfId="50890" xr:uid="{00000000-0005-0000-0000-00009D9C0000}"/>
    <cellStyle name="Normal 7 8 5 3" xfId="22390" xr:uid="{00000000-0005-0000-0000-00009E9C0000}"/>
    <cellStyle name="Normal 7 8 5 4" xfId="42340" xr:uid="{00000000-0005-0000-0000-00009F9C0000}"/>
    <cellStyle name="Normal 7 8 6" xfId="16688" xr:uid="{00000000-0005-0000-0000-0000A09C0000}"/>
    <cellStyle name="Normal 7 8 6 2" xfId="36640" xr:uid="{00000000-0005-0000-0000-0000A19C0000}"/>
    <cellStyle name="Normal 7 8 7" xfId="25240" xr:uid="{00000000-0005-0000-0000-0000A29C0000}"/>
    <cellStyle name="Normal 7 8 7 2" xfId="45190" xr:uid="{00000000-0005-0000-0000-0000A39C0000}"/>
    <cellStyle name="Normal 7 8 8" xfId="13838" xr:uid="{00000000-0005-0000-0000-0000A49C0000}"/>
    <cellStyle name="Normal 7 8 9" xfId="33790" xr:uid="{00000000-0005-0000-0000-0000A59C0000}"/>
    <cellStyle name="Normal 7 9" xfId="3969" xr:uid="{00000000-0005-0000-0000-0000A69C0000}"/>
    <cellStyle name="Normal 7 9 2" xfId="3970" xr:uid="{00000000-0005-0000-0000-0000A79C0000}"/>
    <cellStyle name="Normal 7 9 2 2" xfId="8142" xr:uid="{00000000-0005-0000-0000-0000A89C0000}"/>
    <cellStyle name="Normal 7 9 2 2 2" xfId="28096" xr:uid="{00000000-0005-0000-0000-0000A99C0000}"/>
    <cellStyle name="Normal 7 9 2 2 2 2" xfId="48046" xr:uid="{00000000-0005-0000-0000-0000AA9C0000}"/>
    <cellStyle name="Normal 7 9 2 2 3" xfId="19546" xr:uid="{00000000-0005-0000-0000-0000AB9C0000}"/>
    <cellStyle name="Normal 7 9 2 2 4" xfId="39496" xr:uid="{00000000-0005-0000-0000-0000AC9C0000}"/>
    <cellStyle name="Normal 7 9 2 3" xfId="10994" xr:uid="{00000000-0005-0000-0000-0000AD9C0000}"/>
    <cellStyle name="Normal 7 9 2 3 2" xfId="30946" xr:uid="{00000000-0005-0000-0000-0000AE9C0000}"/>
    <cellStyle name="Normal 7 9 2 3 2 2" xfId="50896" xr:uid="{00000000-0005-0000-0000-0000AF9C0000}"/>
    <cellStyle name="Normal 7 9 2 3 3" xfId="22396" xr:uid="{00000000-0005-0000-0000-0000B09C0000}"/>
    <cellStyle name="Normal 7 9 2 3 4" xfId="42346" xr:uid="{00000000-0005-0000-0000-0000B19C0000}"/>
    <cellStyle name="Normal 7 9 2 4" xfId="16694" xr:uid="{00000000-0005-0000-0000-0000B29C0000}"/>
    <cellStyle name="Normal 7 9 2 4 2" xfId="36646" xr:uid="{00000000-0005-0000-0000-0000B39C0000}"/>
    <cellStyle name="Normal 7 9 2 5" xfId="25246" xr:uid="{00000000-0005-0000-0000-0000B49C0000}"/>
    <cellStyle name="Normal 7 9 2 5 2" xfId="45196" xr:uid="{00000000-0005-0000-0000-0000B59C0000}"/>
    <cellStyle name="Normal 7 9 2 6" xfId="13844" xr:uid="{00000000-0005-0000-0000-0000B69C0000}"/>
    <cellStyle name="Normal 7 9 2 7" xfId="33796" xr:uid="{00000000-0005-0000-0000-0000B79C0000}"/>
    <cellStyle name="Normal 7 9 3" xfId="8141" xr:uid="{00000000-0005-0000-0000-0000B89C0000}"/>
    <cellStyle name="Normal 7 9 3 2" xfId="28095" xr:uid="{00000000-0005-0000-0000-0000B99C0000}"/>
    <cellStyle name="Normal 7 9 3 2 2" xfId="48045" xr:uid="{00000000-0005-0000-0000-0000BA9C0000}"/>
    <cellStyle name="Normal 7 9 3 3" xfId="19545" xr:uid="{00000000-0005-0000-0000-0000BB9C0000}"/>
    <cellStyle name="Normal 7 9 3 4" xfId="39495" xr:uid="{00000000-0005-0000-0000-0000BC9C0000}"/>
    <cellStyle name="Normal 7 9 4" xfId="10993" xr:uid="{00000000-0005-0000-0000-0000BD9C0000}"/>
    <cellStyle name="Normal 7 9 4 2" xfId="30945" xr:uid="{00000000-0005-0000-0000-0000BE9C0000}"/>
    <cellStyle name="Normal 7 9 4 2 2" xfId="50895" xr:uid="{00000000-0005-0000-0000-0000BF9C0000}"/>
    <cellStyle name="Normal 7 9 4 3" xfId="22395" xr:uid="{00000000-0005-0000-0000-0000C09C0000}"/>
    <cellStyle name="Normal 7 9 4 4" xfId="42345" xr:uid="{00000000-0005-0000-0000-0000C19C0000}"/>
    <cellStyle name="Normal 7 9 5" xfId="16693" xr:uid="{00000000-0005-0000-0000-0000C29C0000}"/>
    <cellStyle name="Normal 7 9 5 2" xfId="36645" xr:uid="{00000000-0005-0000-0000-0000C39C0000}"/>
    <cellStyle name="Normal 7 9 6" xfId="25245" xr:uid="{00000000-0005-0000-0000-0000C49C0000}"/>
    <cellStyle name="Normal 7 9 6 2" xfId="45195" xr:uid="{00000000-0005-0000-0000-0000C59C0000}"/>
    <cellStyle name="Normal 7 9 7" xfId="13843" xr:uid="{00000000-0005-0000-0000-0000C69C0000}"/>
    <cellStyle name="Normal 7 9 8" xfId="33795" xr:uid="{00000000-0005-0000-0000-0000C79C0000}"/>
    <cellStyle name="Normal 8" xfId="3971" xr:uid="{00000000-0005-0000-0000-0000C89C0000}"/>
    <cellStyle name="Normal 8 2" xfId="3972" xr:uid="{00000000-0005-0000-0000-0000C99C0000}"/>
    <cellStyle name="Normal 8 2 2" xfId="3973" xr:uid="{00000000-0005-0000-0000-0000CA9C0000}"/>
    <cellStyle name="Normal 8 2 3" xfId="3974" xr:uid="{00000000-0005-0000-0000-0000CB9C0000}"/>
    <cellStyle name="Normal 8 3" xfId="3975" xr:uid="{00000000-0005-0000-0000-0000CC9C0000}"/>
    <cellStyle name="Normal 8 4" xfId="3976" xr:uid="{00000000-0005-0000-0000-0000CD9C0000}"/>
    <cellStyle name="Normal 8 5" xfId="3977" xr:uid="{00000000-0005-0000-0000-0000CE9C0000}"/>
    <cellStyle name="Normal 8 6" xfId="3978" xr:uid="{00000000-0005-0000-0000-0000CF9C0000}"/>
    <cellStyle name="Normal 8 7" xfId="3979" xr:uid="{00000000-0005-0000-0000-0000D09C0000}"/>
    <cellStyle name="Normal 8 8" xfId="3980" xr:uid="{00000000-0005-0000-0000-0000D19C0000}"/>
    <cellStyle name="Normal 9" xfId="3981" xr:uid="{00000000-0005-0000-0000-0000D29C0000}"/>
    <cellStyle name="Normal 9 10" xfId="3982" xr:uid="{00000000-0005-0000-0000-0000D39C0000}"/>
    <cellStyle name="Normal 9 10 2" xfId="3983" xr:uid="{00000000-0005-0000-0000-0000D49C0000}"/>
    <cellStyle name="Normal 9 10 2 2" xfId="8144" xr:uid="{00000000-0005-0000-0000-0000D59C0000}"/>
    <cellStyle name="Normal 9 10 2 2 2" xfId="28098" xr:uid="{00000000-0005-0000-0000-0000D69C0000}"/>
    <cellStyle name="Normal 9 10 2 2 2 2" xfId="48048" xr:uid="{00000000-0005-0000-0000-0000D79C0000}"/>
    <cellStyle name="Normal 9 10 2 2 3" xfId="19548" xr:uid="{00000000-0005-0000-0000-0000D89C0000}"/>
    <cellStyle name="Normal 9 10 2 2 4" xfId="39498" xr:uid="{00000000-0005-0000-0000-0000D99C0000}"/>
    <cellStyle name="Normal 9 10 2 3" xfId="10996" xr:uid="{00000000-0005-0000-0000-0000DA9C0000}"/>
    <cellStyle name="Normal 9 10 2 3 2" xfId="30948" xr:uid="{00000000-0005-0000-0000-0000DB9C0000}"/>
    <cellStyle name="Normal 9 10 2 3 2 2" xfId="50898" xr:uid="{00000000-0005-0000-0000-0000DC9C0000}"/>
    <cellStyle name="Normal 9 10 2 3 3" xfId="22398" xr:uid="{00000000-0005-0000-0000-0000DD9C0000}"/>
    <cellStyle name="Normal 9 10 2 3 4" xfId="42348" xr:uid="{00000000-0005-0000-0000-0000DE9C0000}"/>
    <cellStyle name="Normal 9 10 2 4" xfId="16696" xr:uid="{00000000-0005-0000-0000-0000DF9C0000}"/>
    <cellStyle name="Normal 9 10 2 4 2" xfId="36648" xr:uid="{00000000-0005-0000-0000-0000E09C0000}"/>
    <cellStyle name="Normal 9 10 2 5" xfId="25248" xr:uid="{00000000-0005-0000-0000-0000E19C0000}"/>
    <cellStyle name="Normal 9 10 2 5 2" xfId="45198" xr:uid="{00000000-0005-0000-0000-0000E29C0000}"/>
    <cellStyle name="Normal 9 10 2 6" xfId="13846" xr:uid="{00000000-0005-0000-0000-0000E39C0000}"/>
    <cellStyle name="Normal 9 10 2 7" xfId="33798" xr:uid="{00000000-0005-0000-0000-0000E49C0000}"/>
    <cellStyle name="Normal 9 10 3" xfId="8143" xr:uid="{00000000-0005-0000-0000-0000E59C0000}"/>
    <cellStyle name="Normal 9 10 3 2" xfId="28097" xr:uid="{00000000-0005-0000-0000-0000E69C0000}"/>
    <cellStyle name="Normal 9 10 3 2 2" xfId="48047" xr:uid="{00000000-0005-0000-0000-0000E79C0000}"/>
    <cellStyle name="Normal 9 10 3 3" xfId="19547" xr:uid="{00000000-0005-0000-0000-0000E89C0000}"/>
    <cellStyle name="Normal 9 10 3 4" xfId="39497" xr:uid="{00000000-0005-0000-0000-0000E99C0000}"/>
    <cellStyle name="Normal 9 10 4" xfId="10995" xr:uid="{00000000-0005-0000-0000-0000EA9C0000}"/>
    <cellStyle name="Normal 9 10 4 2" xfId="30947" xr:uid="{00000000-0005-0000-0000-0000EB9C0000}"/>
    <cellStyle name="Normal 9 10 4 2 2" xfId="50897" xr:uid="{00000000-0005-0000-0000-0000EC9C0000}"/>
    <cellStyle name="Normal 9 10 4 3" xfId="22397" xr:uid="{00000000-0005-0000-0000-0000ED9C0000}"/>
    <cellStyle name="Normal 9 10 4 4" xfId="42347" xr:uid="{00000000-0005-0000-0000-0000EE9C0000}"/>
    <cellStyle name="Normal 9 10 5" xfId="16695" xr:uid="{00000000-0005-0000-0000-0000EF9C0000}"/>
    <cellStyle name="Normal 9 10 5 2" xfId="36647" xr:uid="{00000000-0005-0000-0000-0000F09C0000}"/>
    <cellStyle name="Normal 9 10 6" xfId="25247" xr:uid="{00000000-0005-0000-0000-0000F19C0000}"/>
    <cellStyle name="Normal 9 10 6 2" xfId="45197" xr:uid="{00000000-0005-0000-0000-0000F29C0000}"/>
    <cellStyle name="Normal 9 10 7" xfId="13845" xr:uid="{00000000-0005-0000-0000-0000F39C0000}"/>
    <cellStyle name="Normal 9 10 8" xfId="33797" xr:uid="{00000000-0005-0000-0000-0000F49C0000}"/>
    <cellStyle name="Normal 9 11" xfId="3984" xr:uid="{00000000-0005-0000-0000-0000F59C0000}"/>
    <cellStyle name="Normal 9 11 2" xfId="3985" xr:uid="{00000000-0005-0000-0000-0000F69C0000}"/>
    <cellStyle name="Normal 9 11 2 2" xfId="8146" xr:uid="{00000000-0005-0000-0000-0000F79C0000}"/>
    <cellStyle name="Normal 9 11 2 2 2" xfId="28100" xr:uid="{00000000-0005-0000-0000-0000F89C0000}"/>
    <cellStyle name="Normal 9 11 2 2 2 2" xfId="48050" xr:uid="{00000000-0005-0000-0000-0000F99C0000}"/>
    <cellStyle name="Normal 9 11 2 2 3" xfId="19550" xr:uid="{00000000-0005-0000-0000-0000FA9C0000}"/>
    <cellStyle name="Normal 9 11 2 2 4" xfId="39500" xr:uid="{00000000-0005-0000-0000-0000FB9C0000}"/>
    <cellStyle name="Normal 9 11 2 3" xfId="10998" xr:uid="{00000000-0005-0000-0000-0000FC9C0000}"/>
    <cellStyle name="Normal 9 11 2 3 2" xfId="30950" xr:uid="{00000000-0005-0000-0000-0000FD9C0000}"/>
    <cellStyle name="Normal 9 11 2 3 2 2" xfId="50900" xr:uid="{00000000-0005-0000-0000-0000FE9C0000}"/>
    <cellStyle name="Normal 9 11 2 3 3" xfId="22400" xr:uid="{00000000-0005-0000-0000-0000FF9C0000}"/>
    <cellStyle name="Normal 9 11 2 3 4" xfId="42350" xr:uid="{00000000-0005-0000-0000-0000009D0000}"/>
    <cellStyle name="Normal 9 11 2 4" xfId="16698" xr:uid="{00000000-0005-0000-0000-0000019D0000}"/>
    <cellStyle name="Normal 9 11 2 4 2" xfId="36650" xr:uid="{00000000-0005-0000-0000-0000029D0000}"/>
    <cellStyle name="Normal 9 11 2 5" xfId="25250" xr:uid="{00000000-0005-0000-0000-0000039D0000}"/>
    <cellStyle name="Normal 9 11 2 5 2" xfId="45200" xr:uid="{00000000-0005-0000-0000-0000049D0000}"/>
    <cellStyle name="Normal 9 11 2 6" xfId="13848" xr:uid="{00000000-0005-0000-0000-0000059D0000}"/>
    <cellStyle name="Normal 9 11 2 7" xfId="33800" xr:uid="{00000000-0005-0000-0000-0000069D0000}"/>
    <cellStyle name="Normal 9 11 3" xfId="8145" xr:uid="{00000000-0005-0000-0000-0000079D0000}"/>
    <cellStyle name="Normal 9 11 3 2" xfId="28099" xr:uid="{00000000-0005-0000-0000-0000089D0000}"/>
    <cellStyle name="Normal 9 11 3 2 2" xfId="48049" xr:uid="{00000000-0005-0000-0000-0000099D0000}"/>
    <cellStyle name="Normal 9 11 3 3" xfId="19549" xr:uid="{00000000-0005-0000-0000-00000A9D0000}"/>
    <cellStyle name="Normal 9 11 3 4" xfId="39499" xr:uid="{00000000-0005-0000-0000-00000B9D0000}"/>
    <cellStyle name="Normal 9 11 4" xfId="10997" xr:uid="{00000000-0005-0000-0000-00000C9D0000}"/>
    <cellStyle name="Normal 9 11 4 2" xfId="30949" xr:uid="{00000000-0005-0000-0000-00000D9D0000}"/>
    <cellStyle name="Normal 9 11 4 2 2" xfId="50899" xr:uid="{00000000-0005-0000-0000-00000E9D0000}"/>
    <cellStyle name="Normal 9 11 4 3" xfId="22399" xr:uid="{00000000-0005-0000-0000-00000F9D0000}"/>
    <cellStyle name="Normal 9 11 4 4" xfId="42349" xr:uid="{00000000-0005-0000-0000-0000109D0000}"/>
    <cellStyle name="Normal 9 11 5" xfId="16697" xr:uid="{00000000-0005-0000-0000-0000119D0000}"/>
    <cellStyle name="Normal 9 11 5 2" xfId="36649" xr:uid="{00000000-0005-0000-0000-0000129D0000}"/>
    <cellStyle name="Normal 9 11 6" xfId="25249" xr:uid="{00000000-0005-0000-0000-0000139D0000}"/>
    <cellStyle name="Normal 9 11 6 2" xfId="45199" xr:uid="{00000000-0005-0000-0000-0000149D0000}"/>
    <cellStyle name="Normal 9 11 7" xfId="13847" xr:uid="{00000000-0005-0000-0000-0000159D0000}"/>
    <cellStyle name="Normal 9 11 8" xfId="33799" xr:uid="{00000000-0005-0000-0000-0000169D0000}"/>
    <cellStyle name="Normal 9 12" xfId="3986" xr:uid="{00000000-0005-0000-0000-0000179D0000}"/>
    <cellStyle name="Normal 9 13" xfId="3987" xr:uid="{00000000-0005-0000-0000-0000189D0000}"/>
    <cellStyle name="Normal 9 13 2" xfId="8147" xr:uid="{00000000-0005-0000-0000-0000199D0000}"/>
    <cellStyle name="Normal 9 13 2 2" xfId="28101" xr:uid="{00000000-0005-0000-0000-00001A9D0000}"/>
    <cellStyle name="Normal 9 13 2 2 2" xfId="48051" xr:uid="{00000000-0005-0000-0000-00001B9D0000}"/>
    <cellStyle name="Normal 9 13 2 3" xfId="19551" xr:uid="{00000000-0005-0000-0000-00001C9D0000}"/>
    <cellStyle name="Normal 9 13 2 4" xfId="39501" xr:uid="{00000000-0005-0000-0000-00001D9D0000}"/>
    <cellStyle name="Normal 9 13 3" xfId="10999" xr:uid="{00000000-0005-0000-0000-00001E9D0000}"/>
    <cellStyle name="Normal 9 13 3 2" xfId="30951" xr:uid="{00000000-0005-0000-0000-00001F9D0000}"/>
    <cellStyle name="Normal 9 13 3 2 2" xfId="50901" xr:uid="{00000000-0005-0000-0000-0000209D0000}"/>
    <cellStyle name="Normal 9 13 3 3" xfId="22401" xr:uid="{00000000-0005-0000-0000-0000219D0000}"/>
    <cellStyle name="Normal 9 13 3 4" xfId="42351" xr:uid="{00000000-0005-0000-0000-0000229D0000}"/>
    <cellStyle name="Normal 9 13 4" xfId="16699" xr:uid="{00000000-0005-0000-0000-0000239D0000}"/>
    <cellStyle name="Normal 9 13 4 2" xfId="36651" xr:uid="{00000000-0005-0000-0000-0000249D0000}"/>
    <cellStyle name="Normal 9 13 5" xfId="25251" xr:uid="{00000000-0005-0000-0000-0000259D0000}"/>
    <cellStyle name="Normal 9 13 5 2" xfId="45201" xr:uid="{00000000-0005-0000-0000-0000269D0000}"/>
    <cellStyle name="Normal 9 13 6" xfId="13849" xr:uid="{00000000-0005-0000-0000-0000279D0000}"/>
    <cellStyle name="Normal 9 13 7" xfId="33801" xr:uid="{00000000-0005-0000-0000-0000289D0000}"/>
    <cellStyle name="Normal 9 2" xfId="3988" xr:uid="{00000000-0005-0000-0000-0000299D0000}"/>
    <cellStyle name="Normal 9 2 10" xfId="13850" xr:uid="{00000000-0005-0000-0000-00002A9D0000}"/>
    <cellStyle name="Normal 9 2 11" xfId="33802" xr:uid="{00000000-0005-0000-0000-00002B9D0000}"/>
    <cellStyle name="Normal 9 2 2" xfId="3989" xr:uid="{00000000-0005-0000-0000-00002C9D0000}"/>
    <cellStyle name="Normal 9 2 2 10" xfId="33803" xr:uid="{00000000-0005-0000-0000-00002D9D0000}"/>
    <cellStyle name="Normal 9 2 2 2" xfId="3990" xr:uid="{00000000-0005-0000-0000-00002E9D0000}"/>
    <cellStyle name="Normal 9 2 2 2 2" xfId="3991" xr:uid="{00000000-0005-0000-0000-00002F9D0000}"/>
    <cellStyle name="Normal 9 2 2 2 2 2" xfId="8151" xr:uid="{00000000-0005-0000-0000-0000309D0000}"/>
    <cellStyle name="Normal 9 2 2 2 2 2 2" xfId="28105" xr:uid="{00000000-0005-0000-0000-0000319D0000}"/>
    <cellStyle name="Normal 9 2 2 2 2 2 2 2" xfId="48055" xr:uid="{00000000-0005-0000-0000-0000329D0000}"/>
    <cellStyle name="Normal 9 2 2 2 2 2 3" xfId="19555" xr:uid="{00000000-0005-0000-0000-0000339D0000}"/>
    <cellStyle name="Normal 9 2 2 2 2 2 4" xfId="39505" xr:uid="{00000000-0005-0000-0000-0000349D0000}"/>
    <cellStyle name="Normal 9 2 2 2 2 3" xfId="11003" xr:uid="{00000000-0005-0000-0000-0000359D0000}"/>
    <cellStyle name="Normal 9 2 2 2 2 3 2" xfId="30955" xr:uid="{00000000-0005-0000-0000-0000369D0000}"/>
    <cellStyle name="Normal 9 2 2 2 2 3 2 2" xfId="50905" xr:uid="{00000000-0005-0000-0000-0000379D0000}"/>
    <cellStyle name="Normal 9 2 2 2 2 3 3" xfId="22405" xr:uid="{00000000-0005-0000-0000-0000389D0000}"/>
    <cellStyle name="Normal 9 2 2 2 2 3 4" xfId="42355" xr:uid="{00000000-0005-0000-0000-0000399D0000}"/>
    <cellStyle name="Normal 9 2 2 2 2 4" xfId="16703" xr:uid="{00000000-0005-0000-0000-00003A9D0000}"/>
    <cellStyle name="Normal 9 2 2 2 2 4 2" xfId="36655" xr:uid="{00000000-0005-0000-0000-00003B9D0000}"/>
    <cellStyle name="Normal 9 2 2 2 2 5" xfId="25255" xr:uid="{00000000-0005-0000-0000-00003C9D0000}"/>
    <cellStyle name="Normal 9 2 2 2 2 5 2" xfId="45205" xr:uid="{00000000-0005-0000-0000-00003D9D0000}"/>
    <cellStyle name="Normal 9 2 2 2 2 6" xfId="13853" xr:uid="{00000000-0005-0000-0000-00003E9D0000}"/>
    <cellStyle name="Normal 9 2 2 2 2 7" xfId="33805" xr:uid="{00000000-0005-0000-0000-00003F9D0000}"/>
    <cellStyle name="Normal 9 2 2 2 3" xfId="8150" xr:uid="{00000000-0005-0000-0000-0000409D0000}"/>
    <cellStyle name="Normal 9 2 2 2 3 2" xfId="28104" xr:uid="{00000000-0005-0000-0000-0000419D0000}"/>
    <cellStyle name="Normal 9 2 2 2 3 2 2" xfId="48054" xr:uid="{00000000-0005-0000-0000-0000429D0000}"/>
    <cellStyle name="Normal 9 2 2 2 3 3" xfId="19554" xr:uid="{00000000-0005-0000-0000-0000439D0000}"/>
    <cellStyle name="Normal 9 2 2 2 3 4" xfId="39504" xr:uid="{00000000-0005-0000-0000-0000449D0000}"/>
    <cellStyle name="Normal 9 2 2 2 4" xfId="11002" xr:uid="{00000000-0005-0000-0000-0000459D0000}"/>
    <cellStyle name="Normal 9 2 2 2 4 2" xfId="30954" xr:uid="{00000000-0005-0000-0000-0000469D0000}"/>
    <cellStyle name="Normal 9 2 2 2 4 2 2" xfId="50904" xr:uid="{00000000-0005-0000-0000-0000479D0000}"/>
    <cellStyle name="Normal 9 2 2 2 4 3" xfId="22404" xr:uid="{00000000-0005-0000-0000-0000489D0000}"/>
    <cellStyle name="Normal 9 2 2 2 4 4" xfId="42354" xr:uid="{00000000-0005-0000-0000-0000499D0000}"/>
    <cellStyle name="Normal 9 2 2 2 5" xfId="16702" xr:uid="{00000000-0005-0000-0000-00004A9D0000}"/>
    <cellStyle name="Normal 9 2 2 2 5 2" xfId="36654" xr:uid="{00000000-0005-0000-0000-00004B9D0000}"/>
    <cellStyle name="Normal 9 2 2 2 6" xfId="25254" xr:uid="{00000000-0005-0000-0000-00004C9D0000}"/>
    <cellStyle name="Normal 9 2 2 2 6 2" xfId="45204" xr:uid="{00000000-0005-0000-0000-00004D9D0000}"/>
    <cellStyle name="Normal 9 2 2 2 7" xfId="13852" xr:uid="{00000000-0005-0000-0000-00004E9D0000}"/>
    <cellStyle name="Normal 9 2 2 2 8" xfId="33804" xr:uid="{00000000-0005-0000-0000-00004F9D0000}"/>
    <cellStyle name="Normal 9 2 2 3" xfId="3992" xr:uid="{00000000-0005-0000-0000-0000509D0000}"/>
    <cellStyle name="Normal 9 2 2 3 2" xfId="3993" xr:uid="{00000000-0005-0000-0000-0000519D0000}"/>
    <cellStyle name="Normal 9 2 2 3 2 2" xfId="8153" xr:uid="{00000000-0005-0000-0000-0000529D0000}"/>
    <cellStyle name="Normal 9 2 2 3 2 2 2" xfId="28107" xr:uid="{00000000-0005-0000-0000-0000539D0000}"/>
    <cellStyle name="Normal 9 2 2 3 2 2 2 2" xfId="48057" xr:uid="{00000000-0005-0000-0000-0000549D0000}"/>
    <cellStyle name="Normal 9 2 2 3 2 2 3" xfId="19557" xr:uid="{00000000-0005-0000-0000-0000559D0000}"/>
    <cellStyle name="Normal 9 2 2 3 2 2 4" xfId="39507" xr:uid="{00000000-0005-0000-0000-0000569D0000}"/>
    <cellStyle name="Normal 9 2 2 3 2 3" xfId="11005" xr:uid="{00000000-0005-0000-0000-0000579D0000}"/>
    <cellStyle name="Normal 9 2 2 3 2 3 2" xfId="30957" xr:uid="{00000000-0005-0000-0000-0000589D0000}"/>
    <cellStyle name="Normal 9 2 2 3 2 3 2 2" xfId="50907" xr:uid="{00000000-0005-0000-0000-0000599D0000}"/>
    <cellStyle name="Normal 9 2 2 3 2 3 3" xfId="22407" xr:uid="{00000000-0005-0000-0000-00005A9D0000}"/>
    <cellStyle name="Normal 9 2 2 3 2 3 4" xfId="42357" xr:uid="{00000000-0005-0000-0000-00005B9D0000}"/>
    <cellStyle name="Normal 9 2 2 3 2 4" xfId="16705" xr:uid="{00000000-0005-0000-0000-00005C9D0000}"/>
    <cellStyle name="Normal 9 2 2 3 2 4 2" xfId="36657" xr:uid="{00000000-0005-0000-0000-00005D9D0000}"/>
    <cellStyle name="Normal 9 2 2 3 2 5" xfId="25257" xr:uid="{00000000-0005-0000-0000-00005E9D0000}"/>
    <cellStyle name="Normal 9 2 2 3 2 5 2" xfId="45207" xr:uid="{00000000-0005-0000-0000-00005F9D0000}"/>
    <cellStyle name="Normal 9 2 2 3 2 6" xfId="13855" xr:uid="{00000000-0005-0000-0000-0000609D0000}"/>
    <cellStyle name="Normal 9 2 2 3 2 7" xfId="33807" xr:uid="{00000000-0005-0000-0000-0000619D0000}"/>
    <cellStyle name="Normal 9 2 2 3 3" xfId="8152" xr:uid="{00000000-0005-0000-0000-0000629D0000}"/>
    <cellStyle name="Normal 9 2 2 3 3 2" xfId="28106" xr:uid="{00000000-0005-0000-0000-0000639D0000}"/>
    <cellStyle name="Normal 9 2 2 3 3 2 2" xfId="48056" xr:uid="{00000000-0005-0000-0000-0000649D0000}"/>
    <cellStyle name="Normal 9 2 2 3 3 3" xfId="19556" xr:uid="{00000000-0005-0000-0000-0000659D0000}"/>
    <cellStyle name="Normal 9 2 2 3 3 4" xfId="39506" xr:uid="{00000000-0005-0000-0000-0000669D0000}"/>
    <cellStyle name="Normal 9 2 2 3 4" xfId="11004" xr:uid="{00000000-0005-0000-0000-0000679D0000}"/>
    <cellStyle name="Normal 9 2 2 3 4 2" xfId="30956" xr:uid="{00000000-0005-0000-0000-0000689D0000}"/>
    <cellStyle name="Normal 9 2 2 3 4 2 2" xfId="50906" xr:uid="{00000000-0005-0000-0000-0000699D0000}"/>
    <cellStyle name="Normal 9 2 2 3 4 3" xfId="22406" xr:uid="{00000000-0005-0000-0000-00006A9D0000}"/>
    <cellStyle name="Normal 9 2 2 3 4 4" xfId="42356" xr:uid="{00000000-0005-0000-0000-00006B9D0000}"/>
    <cellStyle name="Normal 9 2 2 3 5" xfId="16704" xr:uid="{00000000-0005-0000-0000-00006C9D0000}"/>
    <cellStyle name="Normal 9 2 2 3 5 2" xfId="36656" xr:uid="{00000000-0005-0000-0000-00006D9D0000}"/>
    <cellStyle name="Normal 9 2 2 3 6" xfId="25256" xr:uid="{00000000-0005-0000-0000-00006E9D0000}"/>
    <cellStyle name="Normal 9 2 2 3 6 2" xfId="45206" xr:uid="{00000000-0005-0000-0000-00006F9D0000}"/>
    <cellStyle name="Normal 9 2 2 3 7" xfId="13854" xr:uid="{00000000-0005-0000-0000-0000709D0000}"/>
    <cellStyle name="Normal 9 2 2 3 8" xfId="33806" xr:uid="{00000000-0005-0000-0000-0000719D0000}"/>
    <cellStyle name="Normal 9 2 2 4" xfId="3994" xr:uid="{00000000-0005-0000-0000-0000729D0000}"/>
    <cellStyle name="Normal 9 2 2 4 2" xfId="8154" xr:uid="{00000000-0005-0000-0000-0000739D0000}"/>
    <cellStyle name="Normal 9 2 2 4 2 2" xfId="28108" xr:uid="{00000000-0005-0000-0000-0000749D0000}"/>
    <cellStyle name="Normal 9 2 2 4 2 2 2" xfId="48058" xr:uid="{00000000-0005-0000-0000-0000759D0000}"/>
    <cellStyle name="Normal 9 2 2 4 2 3" xfId="19558" xr:uid="{00000000-0005-0000-0000-0000769D0000}"/>
    <cellStyle name="Normal 9 2 2 4 2 4" xfId="39508" xr:uid="{00000000-0005-0000-0000-0000779D0000}"/>
    <cellStyle name="Normal 9 2 2 4 3" xfId="11006" xr:uid="{00000000-0005-0000-0000-0000789D0000}"/>
    <cellStyle name="Normal 9 2 2 4 3 2" xfId="30958" xr:uid="{00000000-0005-0000-0000-0000799D0000}"/>
    <cellStyle name="Normal 9 2 2 4 3 2 2" xfId="50908" xr:uid="{00000000-0005-0000-0000-00007A9D0000}"/>
    <cellStyle name="Normal 9 2 2 4 3 3" xfId="22408" xr:uid="{00000000-0005-0000-0000-00007B9D0000}"/>
    <cellStyle name="Normal 9 2 2 4 3 4" xfId="42358" xr:uid="{00000000-0005-0000-0000-00007C9D0000}"/>
    <cellStyle name="Normal 9 2 2 4 4" xfId="16706" xr:uid="{00000000-0005-0000-0000-00007D9D0000}"/>
    <cellStyle name="Normal 9 2 2 4 4 2" xfId="36658" xr:uid="{00000000-0005-0000-0000-00007E9D0000}"/>
    <cellStyle name="Normal 9 2 2 4 5" xfId="25258" xr:uid="{00000000-0005-0000-0000-00007F9D0000}"/>
    <cellStyle name="Normal 9 2 2 4 5 2" xfId="45208" xr:uid="{00000000-0005-0000-0000-0000809D0000}"/>
    <cellStyle name="Normal 9 2 2 4 6" xfId="13856" xr:uid="{00000000-0005-0000-0000-0000819D0000}"/>
    <cellStyle name="Normal 9 2 2 4 7" xfId="33808" xr:uid="{00000000-0005-0000-0000-0000829D0000}"/>
    <cellStyle name="Normal 9 2 2 5" xfId="8149" xr:uid="{00000000-0005-0000-0000-0000839D0000}"/>
    <cellStyle name="Normal 9 2 2 5 2" xfId="28103" xr:uid="{00000000-0005-0000-0000-0000849D0000}"/>
    <cellStyle name="Normal 9 2 2 5 2 2" xfId="48053" xr:uid="{00000000-0005-0000-0000-0000859D0000}"/>
    <cellStyle name="Normal 9 2 2 5 3" xfId="19553" xr:uid="{00000000-0005-0000-0000-0000869D0000}"/>
    <cellStyle name="Normal 9 2 2 5 4" xfId="39503" xr:uid="{00000000-0005-0000-0000-0000879D0000}"/>
    <cellStyle name="Normal 9 2 2 6" xfId="11001" xr:uid="{00000000-0005-0000-0000-0000889D0000}"/>
    <cellStyle name="Normal 9 2 2 6 2" xfId="30953" xr:uid="{00000000-0005-0000-0000-0000899D0000}"/>
    <cellStyle name="Normal 9 2 2 6 2 2" xfId="50903" xr:uid="{00000000-0005-0000-0000-00008A9D0000}"/>
    <cellStyle name="Normal 9 2 2 6 3" xfId="22403" xr:uid="{00000000-0005-0000-0000-00008B9D0000}"/>
    <cellStyle name="Normal 9 2 2 6 4" xfId="42353" xr:uid="{00000000-0005-0000-0000-00008C9D0000}"/>
    <cellStyle name="Normal 9 2 2 7" xfId="16701" xr:uid="{00000000-0005-0000-0000-00008D9D0000}"/>
    <cellStyle name="Normal 9 2 2 7 2" xfId="36653" xr:uid="{00000000-0005-0000-0000-00008E9D0000}"/>
    <cellStyle name="Normal 9 2 2 8" xfId="25253" xr:uid="{00000000-0005-0000-0000-00008F9D0000}"/>
    <cellStyle name="Normal 9 2 2 8 2" xfId="45203" xr:uid="{00000000-0005-0000-0000-0000909D0000}"/>
    <cellStyle name="Normal 9 2 2 9" xfId="13851" xr:uid="{00000000-0005-0000-0000-0000919D0000}"/>
    <cellStyle name="Normal 9 2 3" xfId="3995" xr:uid="{00000000-0005-0000-0000-0000929D0000}"/>
    <cellStyle name="Normal 9 2 3 2" xfId="3996" xr:uid="{00000000-0005-0000-0000-0000939D0000}"/>
    <cellStyle name="Normal 9 2 3 2 2" xfId="8156" xr:uid="{00000000-0005-0000-0000-0000949D0000}"/>
    <cellStyle name="Normal 9 2 3 2 2 2" xfId="28110" xr:uid="{00000000-0005-0000-0000-0000959D0000}"/>
    <cellStyle name="Normal 9 2 3 2 2 2 2" xfId="48060" xr:uid="{00000000-0005-0000-0000-0000969D0000}"/>
    <cellStyle name="Normal 9 2 3 2 2 3" xfId="19560" xr:uid="{00000000-0005-0000-0000-0000979D0000}"/>
    <cellStyle name="Normal 9 2 3 2 2 4" xfId="39510" xr:uid="{00000000-0005-0000-0000-0000989D0000}"/>
    <cellStyle name="Normal 9 2 3 2 3" xfId="11008" xr:uid="{00000000-0005-0000-0000-0000999D0000}"/>
    <cellStyle name="Normal 9 2 3 2 3 2" xfId="30960" xr:uid="{00000000-0005-0000-0000-00009A9D0000}"/>
    <cellStyle name="Normal 9 2 3 2 3 2 2" xfId="50910" xr:uid="{00000000-0005-0000-0000-00009B9D0000}"/>
    <cellStyle name="Normal 9 2 3 2 3 3" xfId="22410" xr:uid="{00000000-0005-0000-0000-00009C9D0000}"/>
    <cellStyle name="Normal 9 2 3 2 3 4" xfId="42360" xr:uid="{00000000-0005-0000-0000-00009D9D0000}"/>
    <cellStyle name="Normal 9 2 3 2 4" xfId="16708" xr:uid="{00000000-0005-0000-0000-00009E9D0000}"/>
    <cellStyle name="Normal 9 2 3 2 4 2" xfId="36660" xr:uid="{00000000-0005-0000-0000-00009F9D0000}"/>
    <cellStyle name="Normal 9 2 3 2 5" xfId="25260" xr:uid="{00000000-0005-0000-0000-0000A09D0000}"/>
    <cellStyle name="Normal 9 2 3 2 5 2" xfId="45210" xr:uid="{00000000-0005-0000-0000-0000A19D0000}"/>
    <cellStyle name="Normal 9 2 3 2 6" xfId="13858" xr:uid="{00000000-0005-0000-0000-0000A29D0000}"/>
    <cellStyle name="Normal 9 2 3 2 7" xfId="33810" xr:uid="{00000000-0005-0000-0000-0000A39D0000}"/>
    <cellStyle name="Normal 9 2 3 3" xfId="8155" xr:uid="{00000000-0005-0000-0000-0000A49D0000}"/>
    <cellStyle name="Normal 9 2 3 3 2" xfId="28109" xr:uid="{00000000-0005-0000-0000-0000A59D0000}"/>
    <cellStyle name="Normal 9 2 3 3 2 2" xfId="48059" xr:uid="{00000000-0005-0000-0000-0000A69D0000}"/>
    <cellStyle name="Normal 9 2 3 3 3" xfId="19559" xr:uid="{00000000-0005-0000-0000-0000A79D0000}"/>
    <cellStyle name="Normal 9 2 3 3 4" xfId="39509" xr:uid="{00000000-0005-0000-0000-0000A89D0000}"/>
    <cellStyle name="Normal 9 2 3 4" xfId="11007" xr:uid="{00000000-0005-0000-0000-0000A99D0000}"/>
    <cellStyle name="Normal 9 2 3 4 2" xfId="30959" xr:uid="{00000000-0005-0000-0000-0000AA9D0000}"/>
    <cellStyle name="Normal 9 2 3 4 2 2" xfId="50909" xr:uid="{00000000-0005-0000-0000-0000AB9D0000}"/>
    <cellStyle name="Normal 9 2 3 4 3" xfId="22409" xr:uid="{00000000-0005-0000-0000-0000AC9D0000}"/>
    <cellStyle name="Normal 9 2 3 4 4" xfId="42359" xr:uid="{00000000-0005-0000-0000-0000AD9D0000}"/>
    <cellStyle name="Normal 9 2 3 5" xfId="16707" xr:uid="{00000000-0005-0000-0000-0000AE9D0000}"/>
    <cellStyle name="Normal 9 2 3 5 2" xfId="36659" xr:uid="{00000000-0005-0000-0000-0000AF9D0000}"/>
    <cellStyle name="Normal 9 2 3 6" xfId="25259" xr:uid="{00000000-0005-0000-0000-0000B09D0000}"/>
    <cellStyle name="Normal 9 2 3 6 2" xfId="45209" xr:uid="{00000000-0005-0000-0000-0000B19D0000}"/>
    <cellStyle name="Normal 9 2 3 7" xfId="13857" xr:uid="{00000000-0005-0000-0000-0000B29D0000}"/>
    <cellStyle name="Normal 9 2 3 8" xfId="33809" xr:uid="{00000000-0005-0000-0000-0000B39D0000}"/>
    <cellStyle name="Normal 9 2 4" xfId="3997" xr:uid="{00000000-0005-0000-0000-0000B49D0000}"/>
    <cellStyle name="Normal 9 2 4 2" xfId="3998" xr:uid="{00000000-0005-0000-0000-0000B59D0000}"/>
    <cellStyle name="Normal 9 2 4 2 2" xfId="8158" xr:uid="{00000000-0005-0000-0000-0000B69D0000}"/>
    <cellStyle name="Normal 9 2 4 2 2 2" xfId="28112" xr:uid="{00000000-0005-0000-0000-0000B79D0000}"/>
    <cellStyle name="Normal 9 2 4 2 2 2 2" xfId="48062" xr:uid="{00000000-0005-0000-0000-0000B89D0000}"/>
    <cellStyle name="Normal 9 2 4 2 2 3" xfId="19562" xr:uid="{00000000-0005-0000-0000-0000B99D0000}"/>
    <cellStyle name="Normal 9 2 4 2 2 4" xfId="39512" xr:uid="{00000000-0005-0000-0000-0000BA9D0000}"/>
    <cellStyle name="Normal 9 2 4 2 3" xfId="11010" xr:uid="{00000000-0005-0000-0000-0000BB9D0000}"/>
    <cellStyle name="Normal 9 2 4 2 3 2" xfId="30962" xr:uid="{00000000-0005-0000-0000-0000BC9D0000}"/>
    <cellStyle name="Normal 9 2 4 2 3 2 2" xfId="50912" xr:uid="{00000000-0005-0000-0000-0000BD9D0000}"/>
    <cellStyle name="Normal 9 2 4 2 3 3" xfId="22412" xr:uid="{00000000-0005-0000-0000-0000BE9D0000}"/>
    <cellStyle name="Normal 9 2 4 2 3 4" xfId="42362" xr:uid="{00000000-0005-0000-0000-0000BF9D0000}"/>
    <cellStyle name="Normal 9 2 4 2 4" xfId="16710" xr:uid="{00000000-0005-0000-0000-0000C09D0000}"/>
    <cellStyle name="Normal 9 2 4 2 4 2" xfId="36662" xr:uid="{00000000-0005-0000-0000-0000C19D0000}"/>
    <cellStyle name="Normal 9 2 4 2 5" xfId="25262" xr:uid="{00000000-0005-0000-0000-0000C29D0000}"/>
    <cellStyle name="Normal 9 2 4 2 5 2" xfId="45212" xr:uid="{00000000-0005-0000-0000-0000C39D0000}"/>
    <cellStyle name="Normal 9 2 4 2 6" xfId="13860" xr:uid="{00000000-0005-0000-0000-0000C49D0000}"/>
    <cellStyle name="Normal 9 2 4 2 7" xfId="33812" xr:uid="{00000000-0005-0000-0000-0000C59D0000}"/>
    <cellStyle name="Normal 9 2 4 3" xfId="8157" xr:uid="{00000000-0005-0000-0000-0000C69D0000}"/>
    <cellStyle name="Normal 9 2 4 3 2" xfId="28111" xr:uid="{00000000-0005-0000-0000-0000C79D0000}"/>
    <cellStyle name="Normal 9 2 4 3 2 2" xfId="48061" xr:uid="{00000000-0005-0000-0000-0000C89D0000}"/>
    <cellStyle name="Normal 9 2 4 3 3" xfId="19561" xr:uid="{00000000-0005-0000-0000-0000C99D0000}"/>
    <cellStyle name="Normal 9 2 4 3 4" xfId="39511" xr:uid="{00000000-0005-0000-0000-0000CA9D0000}"/>
    <cellStyle name="Normal 9 2 4 4" xfId="11009" xr:uid="{00000000-0005-0000-0000-0000CB9D0000}"/>
    <cellStyle name="Normal 9 2 4 4 2" xfId="30961" xr:uid="{00000000-0005-0000-0000-0000CC9D0000}"/>
    <cellStyle name="Normal 9 2 4 4 2 2" xfId="50911" xr:uid="{00000000-0005-0000-0000-0000CD9D0000}"/>
    <cellStyle name="Normal 9 2 4 4 3" xfId="22411" xr:uid="{00000000-0005-0000-0000-0000CE9D0000}"/>
    <cellStyle name="Normal 9 2 4 4 4" xfId="42361" xr:uid="{00000000-0005-0000-0000-0000CF9D0000}"/>
    <cellStyle name="Normal 9 2 4 5" xfId="16709" xr:uid="{00000000-0005-0000-0000-0000D09D0000}"/>
    <cellStyle name="Normal 9 2 4 5 2" xfId="36661" xr:uid="{00000000-0005-0000-0000-0000D19D0000}"/>
    <cellStyle name="Normal 9 2 4 6" xfId="25261" xr:uid="{00000000-0005-0000-0000-0000D29D0000}"/>
    <cellStyle name="Normal 9 2 4 6 2" xfId="45211" xr:uid="{00000000-0005-0000-0000-0000D39D0000}"/>
    <cellStyle name="Normal 9 2 4 7" xfId="13859" xr:uid="{00000000-0005-0000-0000-0000D49D0000}"/>
    <cellStyle name="Normal 9 2 4 8" xfId="33811" xr:uid="{00000000-0005-0000-0000-0000D59D0000}"/>
    <cellStyle name="Normal 9 2 5" xfId="3999" xr:uid="{00000000-0005-0000-0000-0000D69D0000}"/>
    <cellStyle name="Normal 9 2 5 2" xfId="8159" xr:uid="{00000000-0005-0000-0000-0000D79D0000}"/>
    <cellStyle name="Normal 9 2 5 2 2" xfId="28113" xr:uid="{00000000-0005-0000-0000-0000D89D0000}"/>
    <cellStyle name="Normal 9 2 5 2 2 2" xfId="48063" xr:uid="{00000000-0005-0000-0000-0000D99D0000}"/>
    <cellStyle name="Normal 9 2 5 2 3" xfId="19563" xr:uid="{00000000-0005-0000-0000-0000DA9D0000}"/>
    <cellStyle name="Normal 9 2 5 2 4" xfId="39513" xr:uid="{00000000-0005-0000-0000-0000DB9D0000}"/>
    <cellStyle name="Normal 9 2 5 3" xfId="11011" xr:uid="{00000000-0005-0000-0000-0000DC9D0000}"/>
    <cellStyle name="Normal 9 2 5 3 2" xfId="30963" xr:uid="{00000000-0005-0000-0000-0000DD9D0000}"/>
    <cellStyle name="Normal 9 2 5 3 2 2" xfId="50913" xr:uid="{00000000-0005-0000-0000-0000DE9D0000}"/>
    <cellStyle name="Normal 9 2 5 3 3" xfId="22413" xr:uid="{00000000-0005-0000-0000-0000DF9D0000}"/>
    <cellStyle name="Normal 9 2 5 3 4" xfId="42363" xr:uid="{00000000-0005-0000-0000-0000E09D0000}"/>
    <cellStyle name="Normal 9 2 5 4" xfId="16711" xr:uid="{00000000-0005-0000-0000-0000E19D0000}"/>
    <cellStyle name="Normal 9 2 5 4 2" xfId="36663" xr:uid="{00000000-0005-0000-0000-0000E29D0000}"/>
    <cellStyle name="Normal 9 2 5 5" xfId="25263" xr:uid="{00000000-0005-0000-0000-0000E39D0000}"/>
    <cellStyle name="Normal 9 2 5 5 2" xfId="45213" xr:uid="{00000000-0005-0000-0000-0000E49D0000}"/>
    <cellStyle name="Normal 9 2 5 6" xfId="13861" xr:uid="{00000000-0005-0000-0000-0000E59D0000}"/>
    <cellStyle name="Normal 9 2 5 7" xfId="33813" xr:uid="{00000000-0005-0000-0000-0000E69D0000}"/>
    <cellStyle name="Normal 9 2 6" xfId="8148" xr:uid="{00000000-0005-0000-0000-0000E79D0000}"/>
    <cellStyle name="Normal 9 2 6 2" xfId="28102" xr:uid="{00000000-0005-0000-0000-0000E89D0000}"/>
    <cellStyle name="Normal 9 2 6 2 2" xfId="48052" xr:uid="{00000000-0005-0000-0000-0000E99D0000}"/>
    <cellStyle name="Normal 9 2 6 3" xfId="19552" xr:uid="{00000000-0005-0000-0000-0000EA9D0000}"/>
    <cellStyle name="Normal 9 2 6 4" xfId="39502" xr:uid="{00000000-0005-0000-0000-0000EB9D0000}"/>
    <cellStyle name="Normal 9 2 7" xfId="11000" xr:uid="{00000000-0005-0000-0000-0000EC9D0000}"/>
    <cellStyle name="Normal 9 2 7 2" xfId="30952" xr:uid="{00000000-0005-0000-0000-0000ED9D0000}"/>
    <cellStyle name="Normal 9 2 7 2 2" xfId="50902" xr:uid="{00000000-0005-0000-0000-0000EE9D0000}"/>
    <cellStyle name="Normal 9 2 7 3" xfId="22402" xr:uid="{00000000-0005-0000-0000-0000EF9D0000}"/>
    <cellStyle name="Normal 9 2 7 4" xfId="42352" xr:uid="{00000000-0005-0000-0000-0000F09D0000}"/>
    <cellStyle name="Normal 9 2 8" xfId="16700" xr:uid="{00000000-0005-0000-0000-0000F19D0000}"/>
    <cellStyle name="Normal 9 2 8 2" xfId="36652" xr:uid="{00000000-0005-0000-0000-0000F29D0000}"/>
    <cellStyle name="Normal 9 2 9" xfId="25252" xr:uid="{00000000-0005-0000-0000-0000F39D0000}"/>
    <cellStyle name="Normal 9 2 9 2" xfId="45202" xr:uid="{00000000-0005-0000-0000-0000F49D0000}"/>
    <cellStyle name="Normal 9 3" xfId="4000" xr:uid="{00000000-0005-0000-0000-0000F59D0000}"/>
    <cellStyle name="Normal 9 3 10" xfId="13862" xr:uid="{00000000-0005-0000-0000-0000F69D0000}"/>
    <cellStyle name="Normal 9 3 11" xfId="33814" xr:uid="{00000000-0005-0000-0000-0000F79D0000}"/>
    <cellStyle name="Normal 9 3 2" xfId="4001" xr:uid="{00000000-0005-0000-0000-0000F89D0000}"/>
    <cellStyle name="Normal 9 3 2 10" xfId="33815" xr:uid="{00000000-0005-0000-0000-0000F99D0000}"/>
    <cellStyle name="Normal 9 3 2 2" xfId="4002" xr:uid="{00000000-0005-0000-0000-0000FA9D0000}"/>
    <cellStyle name="Normal 9 3 2 2 2" xfId="4003" xr:uid="{00000000-0005-0000-0000-0000FB9D0000}"/>
    <cellStyle name="Normal 9 3 2 2 2 2" xfId="8163" xr:uid="{00000000-0005-0000-0000-0000FC9D0000}"/>
    <cellStyle name="Normal 9 3 2 2 2 2 2" xfId="28117" xr:uid="{00000000-0005-0000-0000-0000FD9D0000}"/>
    <cellStyle name="Normal 9 3 2 2 2 2 2 2" xfId="48067" xr:uid="{00000000-0005-0000-0000-0000FE9D0000}"/>
    <cellStyle name="Normal 9 3 2 2 2 2 3" xfId="19567" xr:uid="{00000000-0005-0000-0000-0000FF9D0000}"/>
    <cellStyle name="Normal 9 3 2 2 2 2 4" xfId="39517" xr:uid="{00000000-0005-0000-0000-0000009E0000}"/>
    <cellStyle name="Normal 9 3 2 2 2 3" xfId="11015" xr:uid="{00000000-0005-0000-0000-0000019E0000}"/>
    <cellStyle name="Normal 9 3 2 2 2 3 2" xfId="30967" xr:uid="{00000000-0005-0000-0000-0000029E0000}"/>
    <cellStyle name="Normal 9 3 2 2 2 3 2 2" xfId="50917" xr:uid="{00000000-0005-0000-0000-0000039E0000}"/>
    <cellStyle name="Normal 9 3 2 2 2 3 3" xfId="22417" xr:uid="{00000000-0005-0000-0000-0000049E0000}"/>
    <cellStyle name="Normal 9 3 2 2 2 3 4" xfId="42367" xr:uid="{00000000-0005-0000-0000-0000059E0000}"/>
    <cellStyle name="Normal 9 3 2 2 2 4" xfId="16715" xr:uid="{00000000-0005-0000-0000-0000069E0000}"/>
    <cellStyle name="Normal 9 3 2 2 2 4 2" xfId="36667" xr:uid="{00000000-0005-0000-0000-0000079E0000}"/>
    <cellStyle name="Normal 9 3 2 2 2 5" xfId="25267" xr:uid="{00000000-0005-0000-0000-0000089E0000}"/>
    <cellStyle name="Normal 9 3 2 2 2 5 2" xfId="45217" xr:uid="{00000000-0005-0000-0000-0000099E0000}"/>
    <cellStyle name="Normal 9 3 2 2 2 6" xfId="13865" xr:uid="{00000000-0005-0000-0000-00000A9E0000}"/>
    <cellStyle name="Normal 9 3 2 2 2 7" xfId="33817" xr:uid="{00000000-0005-0000-0000-00000B9E0000}"/>
    <cellStyle name="Normal 9 3 2 2 3" xfId="8162" xr:uid="{00000000-0005-0000-0000-00000C9E0000}"/>
    <cellStyle name="Normal 9 3 2 2 3 2" xfId="28116" xr:uid="{00000000-0005-0000-0000-00000D9E0000}"/>
    <cellStyle name="Normal 9 3 2 2 3 2 2" xfId="48066" xr:uid="{00000000-0005-0000-0000-00000E9E0000}"/>
    <cellStyle name="Normal 9 3 2 2 3 3" xfId="19566" xr:uid="{00000000-0005-0000-0000-00000F9E0000}"/>
    <cellStyle name="Normal 9 3 2 2 3 4" xfId="39516" xr:uid="{00000000-0005-0000-0000-0000109E0000}"/>
    <cellStyle name="Normal 9 3 2 2 4" xfId="11014" xr:uid="{00000000-0005-0000-0000-0000119E0000}"/>
    <cellStyle name="Normal 9 3 2 2 4 2" xfId="30966" xr:uid="{00000000-0005-0000-0000-0000129E0000}"/>
    <cellStyle name="Normal 9 3 2 2 4 2 2" xfId="50916" xr:uid="{00000000-0005-0000-0000-0000139E0000}"/>
    <cellStyle name="Normal 9 3 2 2 4 3" xfId="22416" xr:uid="{00000000-0005-0000-0000-0000149E0000}"/>
    <cellStyle name="Normal 9 3 2 2 4 4" xfId="42366" xr:uid="{00000000-0005-0000-0000-0000159E0000}"/>
    <cellStyle name="Normal 9 3 2 2 5" xfId="16714" xr:uid="{00000000-0005-0000-0000-0000169E0000}"/>
    <cellStyle name="Normal 9 3 2 2 5 2" xfId="36666" xr:uid="{00000000-0005-0000-0000-0000179E0000}"/>
    <cellStyle name="Normal 9 3 2 2 6" xfId="25266" xr:uid="{00000000-0005-0000-0000-0000189E0000}"/>
    <cellStyle name="Normal 9 3 2 2 6 2" xfId="45216" xr:uid="{00000000-0005-0000-0000-0000199E0000}"/>
    <cellStyle name="Normal 9 3 2 2 7" xfId="13864" xr:uid="{00000000-0005-0000-0000-00001A9E0000}"/>
    <cellStyle name="Normal 9 3 2 2 8" xfId="33816" xr:uid="{00000000-0005-0000-0000-00001B9E0000}"/>
    <cellStyle name="Normal 9 3 2 3" xfId="4004" xr:uid="{00000000-0005-0000-0000-00001C9E0000}"/>
    <cellStyle name="Normal 9 3 2 3 2" xfId="4005" xr:uid="{00000000-0005-0000-0000-00001D9E0000}"/>
    <cellStyle name="Normal 9 3 2 3 2 2" xfId="8165" xr:uid="{00000000-0005-0000-0000-00001E9E0000}"/>
    <cellStyle name="Normal 9 3 2 3 2 2 2" xfId="28119" xr:uid="{00000000-0005-0000-0000-00001F9E0000}"/>
    <cellStyle name="Normal 9 3 2 3 2 2 2 2" xfId="48069" xr:uid="{00000000-0005-0000-0000-0000209E0000}"/>
    <cellStyle name="Normal 9 3 2 3 2 2 3" xfId="19569" xr:uid="{00000000-0005-0000-0000-0000219E0000}"/>
    <cellStyle name="Normal 9 3 2 3 2 2 4" xfId="39519" xr:uid="{00000000-0005-0000-0000-0000229E0000}"/>
    <cellStyle name="Normal 9 3 2 3 2 3" xfId="11017" xr:uid="{00000000-0005-0000-0000-0000239E0000}"/>
    <cellStyle name="Normal 9 3 2 3 2 3 2" xfId="30969" xr:uid="{00000000-0005-0000-0000-0000249E0000}"/>
    <cellStyle name="Normal 9 3 2 3 2 3 2 2" xfId="50919" xr:uid="{00000000-0005-0000-0000-0000259E0000}"/>
    <cellStyle name="Normal 9 3 2 3 2 3 3" xfId="22419" xr:uid="{00000000-0005-0000-0000-0000269E0000}"/>
    <cellStyle name="Normal 9 3 2 3 2 3 4" xfId="42369" xr:uid="{00000000-0005-0000-0000-0000279E0000}"/>
    <cellStyle name="Normal 9 3 2 3 2 4" xfId="16717" xr:uid="{00000000-0005-0000-0000-0000289E0000}"/>
    <cellStyle name="Normal 9 3 2 3 2 4 2" xfId="36669" xr:uid="{00000000-0005-0000-0000-0000299E0000}"/>
    <cellStyle name="Normal 9 3 2 3 2 5" xfId="25269" xr:uid="{00000000-0005-0000-0000-00002A9E0000}"/>
    <cellStyle name="Normal 9 3 2 3 2 5 2" xfId="45219" xr:uid="{00000000-0005-0000-0000-00002B9E0000}"/>
    <cellStyle name="Normal 9 3 2 3 2 6" xfId="13867" xr:uid="{00000000-0005-0000-0000-00002C9E0000}"/>
    <cellStyle name="Normal 9 3 2 3 2 7" xfId="33819" xr:uid="{00000000-0005-0000-0000-00002D9E0000}"/>
    <cellStyle name="Normal 9 3 2 3 3" xfId="8164" xr:uid="{00000000-0005-0000-0000-00002E9E0000}"/>
    <cellStyle name="Normal 9 3 2 3 3 2" xfId="28118" xr:uid="{00000000-0005-0000-0000-00002F9E0000}"/>
    <cellStyle name="Normal 9 3 2 3 3 2 2" xfId="48068" xr:uid="{00000000-0005-0000-0000-0000309E0000}"/>
    <cellStyle name="Normal 9 3 2 3 3 3" xfId="19568" xr:uid="{00000000-0005-0000-0000-0000319E0000}"/>
    <cellStyle name="Normal 9 3 2 3 3 4" xfId="39518" xr:uid="{00000000-0005-0000-0000-0000329E0000}"/>
    <cellStyle name="Normal 9 3 2 3 4" xfId="11016" xr:uid="{00000000-0005-0000-0000-0000339E0000}"/>
    <cellStyle name="Normal 9 3 2 3 4 2" xfId="30968" xr:uid="{00000000-0005-0000-0000-0000349E0000}"/>
    <cellStyle name="Normal 9 3 2 3 4 2 2" xfId="50918" xr:uid="{00000000-0005-0000-0000-0000359E0000}"/>
    <cellStyle name="Normal 9 3 2 3 4 3" xfId="22418" xr:uid="{00000000-0005-0000-0000-0000369E0000}"/>
    <cellStyle name="Normal 9 3 2 3 4 4" xfId="42368" xr:uid="{00000000-0005-0000-0000-0000379E0000}"/>
    <cellStyle name="Normal 9 3 2 3 5" xfId="16716" xr:uid="{00000000-0005-0000-0000-0000389E0000}"/>
    <cellStyle name="Normal 9 3 2 3 5 2" xfId="36668" xr:uid="{00000000-0005-0000-0000-0000399E0000}"/>
    <cellStyle name="Normal 9 3 2 3 6" xfId="25268" xr:uid="{00000000-0005-0000-0000-00003A9E0000}"/>
    <cellStyle name="Normal 9 3 2 3 6 2" xfId="45218" xr:uid="{00000000-0005-0000-0000-00003B9E0000}"/>
    <cellStyle name="Normal 9 3 2 3 7" xfId="13866" xr:uid="{00000000-0005-0000-0000-00003C9E0000}"/>
    <cellStyle name="Normal 9 3 2 3 8" xfId="33818" xr:uid="{00000000-0005-0000-0000-00003D9E0000}"/>
    <cellStyle name="Normal 9 3 2 4" xfId="4006" xr:uid="{00000000-0005-0000-0000-00003E9E0000}"/>
    <cellStyle name="Normal 9 3 2 4 2" xfId="8166" xr:uid="{00000000-0005-0000-0000-00003F9E0000}"/>
    <cellStyle name="Normal 9 3 2 4 2 2" xfId="28120" xr:uid="{00000000-0005-0000-0000-0000409E0000}"/>
    <cellStyle name="Normal 9 3 2 4 2 2 2" xfId="48070" xr:uid="{00000000-0005-0000-0000-0000419E0000}"/>
    <cellStyle name="Normal 9 3 2 4 2 3" xfId="19570" xr:uid="{00000000-0005-0000-0000-0000429E0000}"/>
    <cellStyle name="Normal 9 3 2 4 2 4" xfId="39520" xr:uid="{00000000-0005-0000-0000-0000439E0000}"/>
    <cellStyle name="Normal 9 3 2 4 3" xfId="11018" xr:uid="{00000000-0005-0000-0000-0000449E0000}"/>
    <cellStyle name="Normal 9 3 2 4 3 2" xfId="30970" xr:uid="{00000000-0005-0000-0000-0000459E0000}"/>
    <cellStyle name="Normal 9 3 2 4 3 2 2" xfId="50920" xr:uid="{00000000-0005-0000-0000-0000469E0000}"/>
    <cellStyle name="Normal 9 3 2 4 3 3" xfId="22420" xr:uid="{00000000-0005-0000-0000-0000479E0000}"/>
    <cellStyle name="Normal 9 3 2 4 3 4" xfId="42370" xr:uid="{00000000-0005-0000-0000-0000489E0000}"/>
    <cellStyle name="Normal 9 3 2 4 4" xfId="16718" xr:uid="{00000000-0005-0000-0000-0000499E0000}"/>
    <cellStyle name="Normal 9 3 2 4 4 2" xfId="36670" xr:uid="{00000000-0005-0000-0000-00004A9E0000}"/>
    <cellStyle name="Normal 9 3 2 4 5" xfId="25270" xr:uid="{00000000-0005-0000-0000-00004B9E0000}"/>
    <cellStyle name="Normal 9 3 2 4 5 2" xfId="45220" xr:uid="{00000000-0005-0000-0000-00004C9E0000}"/>
    <cellStyle name="Normal 9 3 2 4 6" xfId="13868" xr:uid="{00000000-0005-0000-0000-00004D9E0000}"/>
    <cellStyle name="Normal 9 3 2 4 7" xfId="33820" xr:uid="{00000000-0005-0000-0000-00004E9E0000}"/>
    <cellStyle name="Normal 9 3 2 5" xfId="8161" xr:uid="{00000000-0005-0000-0000-00004F9E0000}"/>
    <cellStyle name="Normal 9 3 2 5 2" xfId="28115" xr:uid="{00000000-0005-0000-0000-0000509E0000}"/>
    <cellStyle name="Normal 9 3 2 5 2 2" xfId="48065" xr:uid="{00000000-0005-0000-0000-0000519E0000}"/>
    <cellStyle name="Normal 9 3 2 5 3" xfId="19565" xr:uid="{00000000-0005-0000-0000-0000529E0000}"/>
    <cellStyle name="Normal 9 3 2 5 4" xfId="39515" xr:uid="{00000000-0005-0000-0000-0000539E0000}"/>
    <cellStyle name="Normal 9 3 2 6" xfId="11013" xr:uid="{00000000-0005-0000-0000-0000549E0000}"/>
    <cellStyle name="Normal 9 3 2 6 2" xfId="30965" xr:uid="{00000000-0005-0000-0000-0000559E0000}"/>
    <cellStyle name="Normal 9 3 2 6 2 2" xfId="50915" xr:uid="{00000000-0005-0000-0000-0000569E0000}"/>
    <cellStyle name="Normal 9 3 2 6 3" xfId="22415" xr:uid="{00000000-0005-0000-0000-0000579E0000}"/>
    <cellStyle name="Normal 9 3 2 6 4" xfId="42365" xr:uid="{00000000-0005-0000-0000-0000589E0000}"/>
    <cellStyle name="Normal 9 3 2 7" xfId="16713" xr:uid="{00000000-0005-0000-0000-0000599E0000}"/>
    <cellStyle name="Normal 9 3 2 7 2" xfId="36665" xr:uid="{00000000-0005-0000-0000-00005A9E0000}"/>
    <cellStyle name="Normal 9 3 2 8" xfId="25265" xr:uid="{00000000-0005-0000-0000-00005B9E0000}"/>
    <cellStyle name="Normal 9 3 2 8 2" xfId="45215" xr:uid="{00000000-0005-0000-0000-00005C9E0000}"/>
    <cellStyle name="Normal 9 3 2 9" xfId="13863" xr:uid="{00000000-0005-0000-0000-00005D9E0000}"/>
    <cellStyle name="Normal 9 3 3" xfId="4007" xr:uid="{00000000-0005-0000-0000-00005E9E0000}"/>
    <cellStyle name="Normal 9 3 3 2" xfId="4008" xr:uid="{00000000-0005-0000-0000-00005F9E0000}"/>
    <cellStyle name="Normal 9 3 3 2 2" xfId="8168" xr:uid="{00000000-0005-0000-0000-0000609E0000}"/>
    <cellStyle name="Normal 9 3 3 2 2 2" xfId="28122" xr:uid="{00000000-0005-0000-0000-0000619E0000}"/>
    <cellStyle name="Normal 9 3 3 2 2 2 2" xfId="48072" xr:uid="{00000000-0005-0000-0000-0000629E0000}"/>
    <cellStyle name="Normal 9 3 3 2 2 3" xfId="19572" xr:uid="{00000000-0005-0000-0000-0000639E0000}"/>
    <cellStyle name="Normal 9 3 3 2 2 4" xfId="39522" xr:uid="{00000000-0005-0000-0000-0000649E0000}"/>
    <cellStyle name="Normal 9 3 3 2 3" xfId="11020" xr:uid="{00000000-0005-0000-0000-0000659E0000}"/>
    <cellStyle name="Normal 9 3 3 2 3 2" xfId="30972" xr:uid="{00000000-0005-0000-0000-0000669E0000}"/>
    <cellStyle name="Normal 9 3 3 2 3 2 2" xfId="50922" xr:uid="{00000000-0005-0000-0000-0000679E0000}"/>
    <cellStyle name="Normal 9 3 3 2 3 3" xfId="22422" xr:uid="{00000000-0005-0000-0000-0000689E0000}"/>
    <cellStyle name="Normal 9 3 3 2 3 4" xfId="42372" xr:uid="{00000000-0005-0000-0000-0000699E0000}"/>
    <cellStyle name="Normal 9 3 3 2 4" xfId="16720" xr:uid="{00000000-0005-0000-0000-00006A9E0000}"/>
    <cellStyle name="Normal 9 3 3 2 4 2" xfId="36672" xr:uid="{00000000-0005-0000-0000-00006B9E0000}"/>
    <cellStyle name="Normal 9 3 3 2 5" xfId="25272" xr:uid="{00000000-0005-0000-0000-00006C9E0000}"/>
    <cellStyle name="Normal 9 3 3 2 5 2" xfId="45222" xr:uid="{00000000-0005-0000-0000-00006D9E0000}"/>
    <cellStyle name="Normal 9 3 3 2 6" xfId="13870" xr:uid="{00000000-0005-0000-0000-00006E9E0000}"/>
    <cellStyle name="Normal 9 3 3 2 7" xfId="33822" xr:uid="{00000000-0005-0000-0000-00006F9E0000}"/>
    <cellStyle name="Normal 9 3 3 3" xfId="8167" xr:uid="{00000000-0005-0000-0000-0000709E0000}"/>
    <cellStyle name="Normal 9 3 3 3 2" xfId="28121" xr:uid="{00000000-0005-0000-0000-0000719E0000}"/>
    <cellStyle name="Normal 9 3 3 3 2 2" xfId="48071" xr:uid="{00000000-0005-0000-0000-0000729E0000}"/>
    <cellStyle name="Normal 9 3 3 3 3" xfId="19571" xr:uid="{00000000-0005-0000-0000-0000739E0000}"/>
    <cellStyle name="Normal 9 3 3 3 4" xfId="39521" xr:uid="{00000000-0005-0000-0000-0000749E0000}"/>
    <cellStyle name="Normal 9 3 3 4" xfId="11019" xr:uid="{00000000-0005-0000-0000-0000759E0000}"/>
    <cellStyle name="Normal 9 3 3 4 2" xfId="30971" xr:uid="{00000000-0005-0000-0000-0000769E0000}"/>
    <cellStyle name="Normal 9 3 3 4 2 2" xfId="50921" xr:uid="{00000000-0005-0000-0000-0000779E0000}"/>
    <cellStyle name="Normal 9 3 3 4 3" xfId="22421" xr:uid="{00000000-0005-0000-0000-0000789E0000}"/>
    <cellStyle name="Normal 9 3 3 4 4" xfId="42371" xr:uid="{00000000-0005-0000-0000-0000799E0000}"/>
    <cellStyle name="Normal 9 3 3 5" xfId="16719" xr:uid="{00000000-0005-0000-0000-00007A9E0000}"/>
    <cellStyle name="Normal 9 3 3 5 2" xfId="36671" xr:uid="{00000000-0005-0000-0000-00007B9E0000}"/>
    <cellStyle name="Normal 9 3 3 6" xfId="25271" xr:uid="{00000000-0005-0000-0000-00007C9E0000}"/>
    <cellStyle name="Normal 9 3 3 6 2" xfId="45221" xr:uid="{00000000-0005-0000-0000-00007D9E0000}"/>
    <cellStyle name="Normal 9 3 3 7" xfId="13869" xr:uid="{00000000-0005-0000-0000-00007E9E0000}"/>
    <cellStyle name="Normal 9 3 3 8" xfId="33821" xr:uid="{00000000-0005-0000-0000-00007F9E0000}"/>
    <cellStyle name="Normal 9 3 4" xfId="4009" xr:uid="{00000000-0005-0000-0000-0000809E0000}"/>
    <cellStyle name="Normal 9 3 4 2" xfId="4010" xr:uid="{00000000-0005-0000-0000-0000819E0000}"/>
    <cellStyle name="Normal 9 3 4 2 2" xfId="8170" xr:uid="{00000000-0005-0000-0000-0000829E0000}"/>
    <cellStyle name="Normal 9 3 4 2 2 2" xfId="28124" xr:uid="{00000000-0005-0000-0000-0000839E0000}"/>
    <cellStyle name="Normal 9 3 4 2 2 2 2" xfId="48074" xr:uid="{00000000-0005-0000-0000-0000849E0000}"/>
    <cellStyle name="Normal 9 3 4 2 2 3" xfId="19574" xr:uid="{00000000-0005-0000-0000-0000859E0000}"/>
    <cellStyle name="Normal 9 3 4 2 2 4" xfId="39524" xr:uid="{00000000-0005-0000-0000-0000869E0000}"/>
    <cellStyle name="Normal 9 3 4 2 3" xfId="11022" xr:uid="{00000000-0005-0000-0000-0000879E0000}"/>
    <cellStyle name="Normal 9 3 4 2 3 2" xfId="30974" xr:uid="{00000000-0005-0000-0000-0000889E0000}"/>
    <cellStyle name="Normal 9 3 4 2 3 2 2" xfId="50924" xr:uid="{00000000-0005-0000-0000-0000899E0000}"/>
    <cellStyle name="Normal 9 3 4 2 3 3" xfId="22424" xr:uid="{00000000-0005-0000-0000-00008A9E0000}"/>
    <cellStyle name="Normal 9 3 4 2 3 4" xfId="42374" xr:uid="{00000000-0005-0000-0000-00008B9E0000}"/>
    <cellStyle name="Normal 9 3 4 2 4" xfId="16722" xr:uid="{00000000-0005-0000-0000-00008C9E0000}"/>
    <cellStyle name="Normal 9 3 4 2 4 2" xfId="36674" xr:uid="{00000000-0005-0000-0000-00008D9E0000}"/>
    <cellStyle name="Normal 9 3 4 2 5" xfId="25274" xr:uid="{00000000-0005-0000-0000-00008E9E0000}"/>
    <cellStyle name="Normal 9 3 4 2 5 2" xfId="45224" xr:uid="{00000000-0005-0000-0000-00008F9E0000}"/>
    <cellStyle name="Normal 9 3 4 2 6" xfId="13872" xr:uid="{00000000-0005-0000-0000-0000909E0000}"/>
    <cellStyle name="Normal 9 3 4 2 7" xfId="33824" xr:uid="{00000000-0005-0000-0000-0000919E0000}"/>
    <cellStyle name="Normal 9 3 4 3" xfId="8169" xr:uid="{00000000-0005-0000-0000-0000929E0000}"/>
    <cellStyle name="Normal 9 3 4 3 2" xfId="28123" xr:uid="{00000000-0005-0000-0000-0000939E0000}"/>
    <cellStyle name="Normal 9 3 4 3 2 2" xfId="48073" xr:uid="{00000000-0005-0000-0000-0000949E0000}"/>
    <cellStyle name="Normal 9 3 4 3 3" xfId="19573" xr:uid="{00000000-0005-0000-0000-0000959E0000}"/>
    <cellStyle name="Normal 9 3 4 3 4" xfId="39523" xr:uid="{00000000-0005-0000-0000-0000969E0000}"/>
    <cellStyle name="Normal 9 3 4 4" xfId="11021" xr:uid="{00000000-0005-0000-0000-0000979E0000}"/>
    <cellStyle name="Normal 9 3 4 4 2" xfId="30973" xr:uid="{00000000-0005-0000-0000-0000989E0000}"/>
    <cellStyle name="Normal 9 3 4 4 2 2" xfId="50923" xr:uid="{00000000-0005-0000-0000-0000999E0000}"/>
    <cellStyle name="Normal 9 3 4 4 3" xfId="22423" xr:uid="{00000000-0005-0000-0000-00009A9E0000}"/>
    <cellStyle name="Normal 9 3 4 4 4" xfId="42373" xr:uid="{00000000-0005-0000-0000-00009B9E0000}"/>
    <cellStyle name="Normal 9 3 4 5" xfId="16721" xr:uid="{00000000-0005-0000-0000-00009C9E0000}"/>
    <cellStyle name="Normal 9 3 4 5 2" xfId="36673" xr:uid="{00000000-0005-0000-0000-00009D9E0000}"/>
    <cellStyle name="Normal 9 3 4 6" xfId="25273" xr:uid="{00000000-0005-0000-0000-00009E9E0000}"/>
    <cellStyle name="Normal 9 3 4 6 2" xfId="45223" xr:uid="{00000000-0005-0000-0000-00009F9E0000}"/>
    <cellStyle name="Normal 9 3 4 7" xfId="13871" xr:uid="{00000000-0005-0000-0000-0000A09E0000}"/>
    <cellStyle name="Normal 9 3 4 8" xfId="33823" xr:uid="{00000000-0005-0000-0000-0000A19E0000}"/>
    <cellStyle name="Normal 9 3 5" xfId="4011" xr:uid="{00000000-0005-0000-0000-0000A29E0000}"/>
    <cellStyle name="Normal 9 3 5 2" xfId="8171" xr:uid="{00000000-0005-0000-0000-0000A39E0000}"/>
    <cellStyle name="Normal 9 3 5 2 2" xfId="28125" xr:uid="{00000000-0005-0000-0000-0000A49E0000}"/>
    <cellStyle name="Normal 9 3 5 2 2 2" xfId="48075" xr:uid="{00000000-0005-0000-0000-0000A59E0000}"/>
    <cellStyle name="Normal 9 3 5 2 3" xfId="19575" xr:uid="{00000000-0005-0000-0000-0000A69E0000}"/>
    <cellStyle name="Normal 9 3 5 2 4" xfId="39525" xr:uid="{00000000-0005-0000-0000-0000A79E0000}"/>
    <cellStyle name="Normal 9 3 5 3" xfId="11023" xr:uid="{00000000-0005-0000-0000-0000A89E0000}"/>
    <cellStyle name="Normal 9 3 5 3 2" xfId="30975" xr:uid="{00000000-0005-0000-0000-0000A99E0000}"/>
    <cellStyle name="Normal 9 3 5 3 2 2" xfId="50925" xr:uid="{00000000-0005-0000-0000-0000AA9E0000}"/>
    <cellStyle name="Normal 9 3 5 3 3" xfId="22425" xr:uid="{00000000-0005-0000-0000-0000AB9E0000}"/>
    <cellStyle name="Normal 9 3 5 3 4" xfId="42375" xr:uid="{00000000-0005-0000-0000-0000AC9E0000}"/>
    <cellStyle name="Normal 9 3 5 4" xfId="16723" xr:uid="{00000000-0005-0000-0000-0000AD9E0000}"/>
    <cellStyle name="Normal 9 3 5 4 2" xfId="36675" xr:uid="{00000000-0005-0000-0000-0000AE9E0000}"/>
    <cellStyle name="Normal 9 3 5 5" xfId="25275" xr:uid="{00000000-0005-0000-0000-0000AF9E0000}"/>
    <cellStyle name="Normal 9 3 5 5 2" xfId="45225" xr:uid="{00000000-0005-0000-0000-0000B09E0000}"/>
    <cellStyle name="Normal 9 3 5 6" xfId="13873" xr:uid="{00000000-0005-0000-0000-0000B19E0000}"/>
    <cellStyle name="Normal 9 3 5 7" xfId="33825" xr:uid="{00000000-0005-0000-0000-0000B29E0000}"/>
    <cellStyle name="Normal 9 3 6" xfId="8160" xr:uid="{00000000-0005-0000-0000-0000B39E0000}"/>
    <cellStyle name="Normal 9 3 6 2" xfId="28114" xr:uid="{00000000-0005-0000-0000-0000B49E0000}"/>
    <cellStyle name="Normal 9 3 6 2 2" xfId="48064" xr:uid="{00000000-0005-0000-0000-0000B59E0000}"/>
    <cellStyle name="Normal 9 3 6 3" xfId="19564" xr:uid="{00000000-0005-0000-0000-0000B69E0000}"/>
    <cellStyle name="Normal 9 3 6 4" xfId="39514" xr:uid="{00000000-0005-0000-0000-0000B79E0000}"/>
    <cellStyle name="Normal 9 3 7" xfId="11012" xr:uid="{00000000-0005-0000-0000-0000B89E0000}"/>
    <cellStyle name="Normal 9 3 7 2" xfId="30964" xr:uid="{00000000-0005-0000-0000-0000B99E0000}"/>
    <cellStyle name="Normal 9 3 7 2 2" xfId="50914" xr:uid="{00000000-0005-0000-0000-0000BA9E0000}"/>
    <cellStyle name="Normal 9 3 7 3" xfId="22414" xr:uid="{00000000-0005-0000-0000-0000BB9E0000}"/>
    <cellStyle name="Normal 9 3 7 4" xfId="42364" xr:uid="{00000000-0005-0000-0000-0000BC9E0000}"/>
    <cellStyle name="Normal 9 3 8" xfId="16712" xr:uid="{00000000-0005-0000-0000-0000BD9E0000}"/>
    <cellStyle name="Normal 9 3 8 2" xfId="36664" xr:uid="{00000000-0005-0000-0000-0000BE9E0000}"/>
    <cellStyle name="Normal 9 3 9" xfId="25264" xr:uid="{00000000-0005-0000-0000-0000BF9E0000}"/>
    <cellStyle name="Normal 9 3 9 2" xfId="45214" xr:uid="{00000000-0005-0000-0000-0000C09E0000}"/>
    <cellStyle name="Normal 9 4" xfId="4012" xr:uid="{00000000-0005-0000-0000-0000C19E0000}"/>
    <cellStyle name="Normal 9 4 10" xfId="13874" xr:uid="{00000000-0005-0000-0000-0000C29E0000}"/>
    <cellStyle name="Normal 9 4 11" xfId="33826" xr:uid="{00000000-0005-0000-0000-0000C39E0000}"/>
    <cellStyle name="Normal 9 4 2" xfId="4013" xr:uid="{00000000-0005-0000-0000-0000C49E0000}"/>
    <cellStyle name="Normal 9 4 2 10" xfId="33827" xr:uid="{00000000-0005-0000-0000-0000C59E0000}"/>
    <cellStyle name="Normal 9 4 2 2" xfId="4014" xr:uid="{00000000-0005-0000-0000-0000C69E0000}"/>
    <cellStyle name="Normal 9 4 2 2 2" xfId="4015" xr:uid="{00000000-0005-0000-0000-0000C79E0000}"/>
    <cellStyle name="Normal 9 4 2 2 2 2" xfId="8175" xr:uid="{00000000-0005-0000-0000-0000C89E0000}"/>
    <cellStyle name="Normal 9 4 2 2 2 2 2" xfId="28129" xr:uid="{00000000-0005-0000-0000-0000C99E0000}"/>
    <cellStyle name="Normal 9 4 2 2 2 2 2 2" xfId="48079" xr:uid="{00000000-0005-0000-0000-0000CA9E0000}"/>
    <cellStyle name="Normal 9 4 2 2 2 2 3" xfId="19579" xr:uid="{00000000-0005-0000-0000-0000CB9E0000}"/>
    <cellStyle name="Normal 9 4 2 2 2 2 4" xfId="39529" xr:uid="{00000000-0005-0000-0000-0000CC9E0000}"/>
    <cellStyle name="Normal 9 4 2 2 2 3" xfId="11027" xr:uid="{00000000-0005-0000-0000-0000CD9E0000}"/>
    <cellStyle name="Normal 9 4 2 2 2 3 2" xfId="30979" xr:uid="{00000000-0005-0000-0000-0000CE9E0000}"/>
    <cellStyle name="Normal 9 4 2 2 2 3 2 2" xfId="50929" xr:uid="{00000000-0005-0000-0000-0000CF9E0000}"/>
    <cellStyle name="Normal 9 4 2 2 2 3 3" xfId="22429" xr:uid="{00000000-0005-0000-0000-0000D09E0000}"/>
    <cellStyle name="Normal 9 4 2 2 2 3 4" xfId="42379" xr:uid="{00000000-0005-0000-0000-0000D19E0000}"/>
    <cellStyle name="Normal 9 4 2 2 2 4" xfId="16727" xr:uid="{00000000-0005-0000-0000-0000D29E0000}"/>
    <cellStyle name="Normal 9 4 2 2 2 4 2" xfId="36679" xr:uid="{00000000-0005-0000-0000-0000D39E0000}"/>
    <cellStyle name="Normal 9 4 2 2 2 5" xfId="25279" xr:uid="{00000000-0005-0000-0000-0000D49E0000}"/>
    <cellStyle name="Normal 9 4 2 2 2 5 2" xfId="45229" xr:uid="{00000000-0005-0000-0000-0000D59E0000}"/>
    <cellStyle name="Normal 9 4 2 2 2 6" xfId="13877" xr:uid="{00000000-0005-0000-0000-0000D69E0000}"/>
    <cellStyle name="Normal 9 4 2 2 2 7" xfId="33829" xr:uid="{00000000-0005-0000-0000-0000D79E0000}"/>
    <cellStyle name="Normal 9 4 2 2 3" xfId="8174" xr:uid="{00000000-0005-0000-0000-0000D89E0000}"/>
    <cellStyle name="Normal 9 4 2 2 3 2" xfId="28128" xr:uid="{00000000-0005-0000-0000-0000D99E0000}"/>
    <cellStyle name="Normal 9 4 2 2 3 2 2" xfId="48078" xr:uid="{00000000-0005-0000-0000-0000DA9E0000}"/>
    <cellStyle name="Normal 9 4 2 2 3 3" xfId="19578" xr:uid="{00000000-0005-0000-0000-0000DB9E0000}"/>
    <cellStyle name="Normal 9 4 2 2 3 4" xfId="39528" xr:uid="{00000000-0005-0000-0000-0000DC9E0000}"/>
    <cellStyle name="Normal 9 4 2 2 4" xfId="11026" xr:uid="{00000000-0005-0000-0000-0000DD9E0000}"/>
    <cellStyle name="Normal 9 4 2 2 4 2" xfId="30978" xr:uid="{00000000-0005-0000-0000-0000DE9E0000}"/>
    <cellStyle name="Normal 9 4 2 2 4 2 2" xfId="50928" xr:uid="{00000000-0005-0000-0000-0000DF9E0000}"/>
    <cellStyle name="Normal 9 4 2 2 4 3" xfId="22428" xr:uid="{00000000-0005-0000-0000-0000E09E0000}"/>
    <cellStyle name="Normal 9 4 2 2 4 4" xfId="42378" xr:uid="{00000000-0005-0000-0000-0000E19E0000}"/>
    <cellStyle name="Normal 9 4 2 2 5" xfId="16726" xr:uid="{00000000-0005-0000-0000-0000E29E0000}"/>
    <cellStyle name="Normal 9 4 2 2 5 2" xfId="36678" xr:uid="{00000000-0005-0000-0000-0000E39E0000}"/>
    <cellStyle name="Normal 9 4 2 2 6" xfId="25278" xr:uid="{00000000-0005-0000-0000-0000E49E0000}"/>
    <cellStyle name="Normal 9 4 2 2 6 2" xfId="45228" xr:uid="{00000000-0005-0000-0000-0000E59E0000}"/>
    <cellStyle name="Normal 9 4 2 2 7" xfId="13876" xr:uid="{00000000-0005-0000-0000-0000E69E0000}"/>
    <cellStyle name="Normal 9 4 2 2 8" xfId="33828" xr:uid="{00000000-0005-0000-0000-0000E79E0000}"/>
    <cellStyle name="Normal 9 4 2 3" xfId="4016" xr:uid="{00000000-0005-0000-0000-0000E89E0000}"/>
    <cellStyle name="Normal 9 4 2 3 2" xfId="4017" xr:uid="{00000000-0005-0000-0000-0000E99E0000}"/>
    <cellStyle name="Normal 9 4 2 3 2 2" xfId="8177" xr:uid="{00000000-0005-0000-0000-0000EA9E0000}"/>
    <cellStyle name="Normal 9 4 2 3 2 2 2" xfId="28131" xr:uid="{00000000-0005-0000-0000-0000EB9E0000}"/>
    <cellStyle name="Normal 9 4 2 3 2 2 2 2" xfId="48081" xr:uid="{00000000-0005-0000-0000-0000EC9E0000}"/>
    <cellStyle name="Normal 9 4 2 3 2 2 3" xfId="19581" xr:uid="{00000000-0005-0000-0000-0000ED9E0000}"/>
    <cellStyle name="Normal 9 4 2 3 2 2 4" xfId="39531" xr:uid="{00000000-0005-0000-0000-0000EE9E0000}"/>
    <cellStyle name="Normal 9 4 2 3 2 3" xfId="11029" xr:uid="{00000000-0005-0000-0000-0000EF9E0000}"/>
    <cellStyle name="Normal 9 4 2 3 2 3 2" xfId="30981" xr:uid="{00000000-0005-0000-0000-0000F09E0000}"/>
    <cellStyle name="Normal 9 4 2 3 2 3 2 2" xfId="50931" xr:uid="{00000000-0005-0000-0000-0000F19E0000}"/>
    <cellStyle name="Normal 9 4 2 3 2 3 3" xfId="22431" xr:uid="{00000000-0005-0000-0000-0000F29E0000}"/>
    <cellStyle name="Normal 9 4 2 3 2 3 4" xfId="42381" xr:uid="{00000000-0005-0000-0000-0000F39E0000}"/>
    <cellStyle name="Normal 9 4 2 3 2 4" xfId="16729" xr:uid="{00000000-0005-0000-0000-0000F49E0000}"/>
    <cellStyle name="Normal 9 4 2 3 2 4 2" xfId="36681" xr:uid="{00000000-0005-0000-0000-0000F59E0000}"/>
    <cellStyle name="Normal 9 4 2 3 2 5" xfId="25281" xr:uid="{00000000-0005-0000-0000-0000F69E0000}"/>
    <cellStyle name="Normal 9 4 2 3 2 5 2" xfId="45231" xr:uid="{00000000-0005-0000-0000-0000F79E0000}"/>
    <cellStyle name="Normal 9 4 2 3 2 6" xfId="13879" xr:uid="{00000000-0005-0000-0000-0000F89E0000}"/>
    <cellStyle name="Normal 9 4 2 3 2 7" xfId="33831" xr:uid="{00000000-0005-0000-0000-0000F99E0000}"/>
    <cellStyle name="Normal 9 4 2 3 3" xfId="8176" xr:uid="{00000000-0005-0000-0000-0000FA9E0000}"/>
    <cellStyle name="Normal 9 4 2 3 3 2" xfId="28130" xr:uid="{00000000-0005-0000-0000-0000FB9E0000}"/>
    <cellStyle name="Normal 9 4 2 3 3 2 2" xfId="48080" xr:uid="{00000000-0005-0000-0000-0000FC9E0000}"/>
    <cellStyle name="Normal 9 4 2 3 3 3" xfId="19580" xr:uid="{00000000-0005-0000-0000-0000FD9E0000}"/>
    <cellStyle name="Normal 9 4 2 3 3 4" xfId="39530" xr:uid="{00000000-0005-0000-0000-0000FE9E0000}"/>
    <cellStyle name="Normal 9 4 2 3 4" xfId="11028" xr:uid="{00000000-0005-0000-0000-0000FF9E0000}"/>
    <cellStyle name="Normal 9 4 2 3 4 2" xfId="30980" xr:uid="{00000000-0005-0000-0000-0000009F0000}"/>
    <cellStyle name="Normal 9 4 2 3 4 2 2" xfId="50930" xr:uid="{00000000-0005-0000-0000-0000019F0000}"/>
    <cellStyle name="Normal 9 4 2 3 4 3" xfId="22430" xr:uid="{00000000-0005-0000-0000-0000029F0000}"/>
    <cellStyle name="Normal 9 4 2 3 4 4" xfId="42380" xr:uid="{00000000-0005-0000-0000-0000039F0000}"/>
    <cellStyle name="Normal 9 4 2 3 5" xfId="16728" xr:uid="{00000000-0005-0000-0000-0000049F0000}"/>
    <cellStyle name="Normal 9 4 2 3 5 2" xfId="36680" xr:uid="{00000000-0005-0000-0000-0000059F0000}"/>
    <cellStyle name="Normal 9 4 2 3 6" xfId="25280" xr:uid="{00000000-0005-0000-0000-0000069F0000}"/>
    <cellStyle name="Normal 9 4 2 3 6 2" xfId="45230" xr:uid="{00000000-0005-0000-0000-0000079F0000}"/>
    <cellStyle name="Normal 9 4 2 3 7" xfId="13878" xr:uid="{00000000-0005-0000-0000-0000089F0000}"/>
    <cellStyle name="Normal 9 4 2 3 8" xfId="33830" xr:uid="{00000000-0005-0000-0000-0000099F0000}"/>
    <cellStyle name="Normal 9 4 2 4" xfId="4018" xr:uid="{00000000-0005-0000-0000-00000A9F0000}"/>
    <cellStyle name="Normal 9 4 2 4 2" xfId="8178" xr:uid="{00000000-0005-0000-0000-00000B9F0000}"/>
    <cellStyle name="Normal 9 4 2 4 2 2" xfId="28132" xr:uid="{00000000-0005-0000-0000-00000C9F0000}"/>
    <cellStyle name="Normal 9 4 2 4 2 2 2" xfId="48082" xr:uid="{00000000-0005-0000-0000-00000D9F0000}"/>
    <cellStyle name="Normal 9 4 2 4 2 3" xfId="19582" xr:uid="{00000000-0005-0000-0000-00000E9F0000}"/>
    <cellStyle name="Normal 9 4 2 4 2 4" xfId="39532" xr:uid="{00000000-0005-0000-0000-00000F9F0000}"/>
    <cellStyle name="Normal 9 4 2 4 3" xfId="11030" xr:uid="{00000000-0005-0000-0000-0000109F0000}"/>
    <cellStyle name="Normal 9 4 2 4 3 2" xfId="30982" xr:uid="{00000000-0005-0000-0000-0000119F0000}"/>
    <cellStyle name="Normal 9 4 2 4 3 2 2" xfId="50932" xr:uid="{00000000-0005-0000-0000-0000129F0000}"/>
    <cellStyle name="Normal 9 4 2 4 3 3" xfId="22432" xr:uid="{00000000-0005-0000-0000-0000139F0000}"/>
    <cellStyle name="Normal 9 4 2 4 3 4" xfId="42382" xr:uid="{00000000-0005-0000-0000-0000149F0000}"/>
    <cellStyle name="Normal 9 4 2 4 4" xfId="16730" xr:uid="{00000000-0005-0000-0000-0000159F0000}"/>
    <cellStyle name="Normal 9 4 2 4 4 2" xfId="36682" xr:uid="{00000000-0005-0000-0000-0000169F0000}"/>
    <cellStyle name="Normal 9 4 2 4 5" xfId="25282" xr:uid="{00000000-0005-0000-0000-0000179F0000}"/>
    <cellStyle name="Normal 9 4 2 4 5 2" xfId="45232" xr:uid="{00000000-0005-0000-0000-0000189F0000}"/>
    <cellStyle name="Normal 9 4 2 4 6" xfId="13880" xr:uid="{00000000-0005-0000-0000-0000199F0000}"/>
    <cellStyle name="Normal 9 4 2 4 7" xfId="33832" xr:uid="{00000000-0005-0000-0000-00001A9F0000}"/>
    <cellStyle name="Normal 9 4 2 5" xfId="8173" xr:uid="{00000000-0005-0000-0000-00001B9F0000}"/>
    <cellStyle name="Normal 9 4 2 5 2" xfId="28127" xr:uid="{00000000-0005-0000-0000-00001C9F0000}"/>
    <cellStyle name="Normal 9 4 2 5 2 2" xfId="48077" xr:uid="{00000000-0005-0000-0000-00001D9F0000}"/>
    <cellStyle name="Normal 9 4 2 5 3" xfId="19577" xr:uid="{00000000-0005-0000-0000-00001E9F0000}"/>
    <cellStyle name="Normal 9 4 2 5 4" xfId="39527" xr:uid="{00000000-0005-0000-0000-00001F9F0000}"/>
    <cellStyle name="Normal 9 4 2 6" xfId="11025" xr:uid="{00000000-0005-0000-0000-0000209F0000}"/>
    <cellStyle name="Normal 9 4 2 6 2" xfId="30977" xr:uid="{00000000-0005-0000-0000-0000219F0000}"/>
    <cellStyle name="Normal 9 4 2 6 2 2" xfId="50927" xr:uid="{00000000-0005-0000-0000-0000229F0000}"/>
    <cellStyle name="Normal 9 4 2 6 3" xfId="22427" xr:uid="{00000000-0005-0000-0000-0000239F0000}"/>
    <cellStyle name="Normal 9 4 2 6 4" xfId="42377" xr:uid="{00000000-0005-0000-0000-0000249F0000}"/>
    <cellStyle name="Normal 9 4 2 7" xfId="16725" xr:uid="{00000000-0005-0000-0000-0000259F0000}"/>
    <cellStyle name="Normal 9 4 2 7 2" xfId="36677" xr:uid="{00000000-0005-0000-0000-0000269F0000}"/>
    <cellStyle name="Normal 9 4 2 8" xfId="25277" xr:uid="{00000000-0005-0000-0000-0000279F0000}"/>
    <cellStyle name="Normal 9 4 2 8 2" xfId="45227" xr:uid="{00000000-0005-0000-0000-0000289F0000}"/>
    <cellStyle name="Normal 9 4 2 9" xfId="13875" xr:uid="{00000000-0005-0000-0000-0000299F0000}"/>
    <cellStyle name="Normal 9 4 3" xfId="4019" xr:uid="{00000000-0005-0000-0000-00002A9F0000}"/>
    <cellStyle name="Normal 9 4 3 2" xfId="4020" xr:uid="{00000000-0005-0000-0000-00002B9F0000}"/>
    <cellStyle name="Normal 9 4 3 2 2" xfId="8180" xr:uid="{00000000-0005-0000-0000-00002C9F0000}"/>
    <cellStyle name="Normal 9 4 3 2 2 2" xfId="28134" xr:uid="{00000000-0005-0000-0000-00002D9F0000}"/>
    <cellStyle name="Normal 9 4 3 2 2 2 2" xfId="48084" xr:uid="{00000000-0005-0000-0000-00002E9F0000}"/>
    <cellStyle name="Normal 9 4 3 2 2 3" xfId="19584" xr:uid="{00000000-0005-0000-0000-00002F9F0000}"/>
    <cellStyle name="Normal 9 4 3 2 2 4" xfId="39534" xr:uid="{00000000-0005-0000-0000-0000309F0000}"/>
    <cellStyle name="Normal 9 4 3 2 3" xfId="11032" xr:uid="{00000000-0005-0000-0000-0000319F0000}"/>
    <cellStyle name="Normal 9 4 3 2 3 2" xfId="30984" xr:uid="{00000000-0005-0000-0000-0000329F0000}"/>
    <cellStyle name="Normal 9 4 3 2 3 2 2" xfId="50934" xr:uid="{00000000-0005-0000-0000-0000339F0000}"/>
    <cellStyle name="Normal 9 4 3 2 3 3" xfId="22434" xr:uid="{00000000-0005-0000-0000-0000349F0000}"/>
    <cellStyle name="Normal 9 4 3 2 3 4" xfId="42384" xr:uid="{00000000-0005-0000-0000-0000359F0000}"/>
    <cellStyle name="Normal 9 4 3 2 4" xfId="16732" xr:uid="{00000000-0005-0000-0000-0000369F0000}"/>
    <cellStyle name="Normal 9 4 3 2 4 2" xfId="36684" xr:uid="{00000000-0005-0000-0000-0000379F0000}"/>
    <cellStyle name="Normal 9 4 3 2 5" xfId="25284" xr:uid="{00000000-0005-0000-0000-0000389F0000}"/>
    <cellStyle name="Normal 9 4 3 2 5 2" xfId="45234" xr:uid="{00000000-0005-0000-0000-0000399F0000}"/>
    <cellStyle name="Normal 9 4 3 2 6" xfId="13882" xr:uid="{00000000-0005-0000-0000-00003A9F0000}"/>
    <cellStyle name="Normal 9 4 3 2 7" xfId="33834" xr:uid="{00000000-0005-0000-0000-00003B9F0000}"/>
    <cellStyle name="Normal 9 4 3 3" xfId="8179" xr:uid="{00000000-0005-0000-0000-00003C9F0000}"/>
    <cellStyle name="Normal 9 4 3 3 2" xfId="28133" xr:uid="{00000000-0005-0000-0000-00003D9F0000}"/>
    <cellStyle name="Normal 9 4 3 3 2 2" xfId="48083" xr:uid="{00000000-0005-0000-0000-00003E9F0000}"/>
    <cellStyle name="Normal 9 4 3 3 3" xfId="19583" xr:uid="{00000000-0005-0000-0000-00003F9F0000}"/>
    <cellStyle name="Normal 9 4 3 3 4" xfId="39533" xr:uid="{00000000-0005-0000-0000-0000409F0000}"/>
    <cellStyle name="Normal 9 4 3 4" xfId="11031" xr:uid="{00000000-0005-0000-0000-0000419F0000}"/>
    <cellStyle name="Normal 9 4 3 4 2" xfId="30983" xr:uid="{00000000-0005-0000-0000-0000429F0000}"/>
    <cellStyle name="Normal 9 4 3 4 2 2" xfId="50933" xr:uid="{00000000-0005-0000-0000-0000439F0000}"/>
    <cellStyle name="Normal 9 4 3 4 3" xfId="22433" xr:uid="{00000000-0005-0000-0000-0000449F0000}"/>
    <cellStyle name="Normal 9 4 3 4 4" xfId="42383" xr:uid="{00000000-0005-0000-0000-0000459F0000}"/>
    <cellStyle name="Normal 9 4 3 5" xfId="16731" xr:uid="{00000000-0005-0000-0000-0000469F0000}"/>
    <cellStyle name="Normal 9 4 3 5 2" xfId="36683" xr:uid="{00000000-0005-0000-0000-0000479F0000}"/>
    <cellStyle name="Normal 9 4 3 6" xfId="25283" xr:uid="{00000000-0005-0000-0000-0000489F0000}"/>
    <cellStyle name="Normal 9 4 3 6 2" xfId="45233" xr:uid="{00000000-0005-0000-0000-0000499F0000}"/>
    <cellStyle name="Normal 9 4 3 7" xfId="13881" xr:uid="{00000000-0005-0000-0000-00004A9F0000}"/>
    <cellStyle name="Normal 9 4 3 8" xfId="33833" xr:uid="{00000000-0005-0000-0000-00004B9F0000}"/>
    <cellStyle name="Normal 9 4 4" xfId="4021" xr:uid="{00000000-0005-0000-0000-00004C9F0000}"/>
    <cellStyle name="Normal 9 4 4 2" xfId="4022" xr:uid="{00000000-0005-0000-0000-00004D9F0000}"/>
    <cellStyle name="Normal 9 4 4 2 2" xfId="8182" xr:uid="{00000000-0005-0000-0000-00004E9F0000}"/>
    <cellStyle name="Normal 9 4 4 2 2 2" xfId="28136" xr:uid="{00000000-0005-0000-0000-00004F9F0000}"/>
    <cellStyle name="Normal 9 4 4 2 2 2 2" xfId="48086" xr:uid="{00000000-0005-0000-0000-0000509F0000}"/>
    <cellStyle name="Normal 9 4 4 2 2 3" xfId="19586" xr:uid="{00000000-0005-0000-0000-0000519F0000}"/>
    <cellStyle name="Normal 9 4 4 2 2 4" xfId="39536" xr:uid="{00000000-0005-0000-0000-0000529F0000}"/>
    <cellStyle name="Normal 9 4 4 2 3" xfId="11034" xr:uid="{00000000-0005-0000-0000-0000539F0000}"/>
    <cellStyle name="Normal 9 4 4 2 3 2" xfId="30986" xr:uid="{00000000-0005-0000-0000-0000549F0000}"/>
    <cellStyle name="Normal 9 4 4 2 3 2 2" xfId="50936" xr:uid="{00000000-0005-0000-0000-0000559F0000}"/>
    <cellStyle name="Normal 9 4 4 2 3 3" xfId="22436" xr:uid="{00000000-0005-0000-0000-0000569F0000}"/>
    <cellStyle name="Normal 9 4 4 2 3 4" xfId="42386" xr:uid="{00000000-0005-0000-0000-0000579F0000}"/>
    <cellStyle name="Normal 9 4 4 2 4" xfId="16734" xr:uid="{00000000-0005-0000-0000-0000589F0000}"/>
    <cellStyle name="Normal 9 4 4 2 4 2" xfId="36686" xr:uid="{00000000-0005-0000-0000-0000599F0000}"/>
    <cellStyle name="Normal 9 4 4 2 5" xfId="25286" xr:uid="{00000000-0005-0000-0000-00005A9F0000}"/>
    <cellStyle name="Normal 9 4 4 2 5 2" xfId="45236" xr:uid="{00000000-0005-0000-0000-00005B9F0000}"/>
    <cellStyle name="Normal 9 4 4 2 6" xfId="13884" xr:uid="{00000000-0005-0000-0000-00005C9F0000}"/>
    <cellStyle name="Normal 9 4 4 2 7" xfId="33836" xr:uid="{00000000-0005-0000-0000-00005D9F0000}"/>
    <cellStyle name="Normal 9 4 4 3" xfId="8181" xr:uid="{00000000-0005-0000-0000-00005E9F0000}"/>
    <cellStyle name="Normal 9 4 4 3 2" xfId="28135" xr:uid="{00000000-0005-0000-0000-00005F9F0000}"/>
    <cellStyle name="Normal 9 4 4 3 2 2" xfId="48085" xr:uid="{00000000-0005-0000-0000-0000609F0000}"/>
    <cellStyle name="Normal 9 4 4 3 3" xfId="19585" xr:uid="{00000000-0005-0000-0000-0000619F0000}"/>
    <cellStyle name="Normal 9 4 4 3 4" xfId="39535" xr:uid="{00000000-0005-0000-0000-0000629F0000}"/>
    <cellStyle name="Normal 9 4 4 4" xfId="11033" xr:uid="{00000000-0005-0000-0000-0000639F0000}"/>
    <cellStyle name="Normal 9 4 4 4 2" xfId="30985" xr:uid="{00000000-0005-0000-0000-0000649F0000}"/>
    <cellStyle name="Normal 9 4 4 4 2 2" xfId="50935" xr:uid="{00000000-0005-0000-0000-0000659F0000}"/>
    <cellStyle name="Normal 9 4 4 4 3" xfId="22435" xr:uid="{00000000-0005-0000-0000-0000669F0000}"/>
    <cellStyle name="Normal 9 4 4 4 4" xfId="42385" xr:uid="{00000000-0005-0000-0000-0000679F0000}"/>
    <cellStyle name="Normal 9 4 4 5" xfId="16733" xr:uid="{00000000-0005-0000-0000-0000689F0000}"/>
    <cellStyle name="Normal 9 4 4 5 2" xfId="36685" xr:uid="{00000000-0005-0000-0000-0000699F0000}"/>
    <cellStyle name="Normal 9 4 4 6" xfId="25285" xr:uid="{00000000-0005-0000-0000-00006A9F0000}"/>
    <cellStyle name="Normal 9 4 4 6 2" xfId="45235" xr:uid="{00000000-0005-0000-0000-00006B9F0000}"/>
    <cellStyle name="Normal 9 4 4 7" xfId="13883" xr:uid="{00000000-0005-0000-0000-00006C9F0000}"/>
    <cellStyle name="Normal 9 4 4 8" xfId="33835" xr:uid="{00000000-0005-0000-0000-00006D9F0000}"/>
    <cellStyle name="Normal 9 4 5" xfId="4023" xr:uid="{00000000-0005-0000-0000-00006E9F0000}"/>
    <cellStyle name="Normal 9 4 5 2" xfId="8183" xr:uid="{00000000-0005-0000-0000-00006F9F0000}"/>
    <cellStyle name="Normal 9 4 5 2 2" xfId="28137" xr:uid="{00000000-0005-0000-0000-0000709F0000}"/>
    <cellStyle name="Normal 9 4 5 2 2 2" xfId="48087" xr:uid="{00000000-0005-0000-0000-0000719F0000}"/>
    <cellStyle name="Normal 9 4 5 2 3" xfId="19587" xr:uid="{00000000-0005-0000-0000-0000729F0000}"/>
    <cellStyle name="Normal 9 4 5 2 4" xfId="39537" xr:uid="{00000000-0005-0000-0000-0000739F0000}"/>
    <cellStyle name="Normal 9 4 5 3" xfId="11035" xr:uid="{00000000-0005-0000-0000-0000749F0000}"/>
    <cellStyle name="Normal 9 4 5 3 2" xfId="30987" xr:uid="{00000000-0005-0000-0000-0000759F0000}"/>
    <cellStyle name="Normal 9 4 5 3 2 2" xfId="50937" xr:uid="{00000000-0005-0000-0000-0000769F0000}"/>
    <cellStyle name="Normal 9 4 5 3 3" xfId="22437" xr:uid="{00000000-0005-0000-0000-0000779F0000}"/>
    <cellStyle name="Normal 9 4 5 3 4" xfId="42387" xr:uid="{00000000-0005-0000-0000-0000789F0000}"/>
    <cellStyle name="Normal 9 4 5 4" xfId="16735" xr:uid="{00000000-0005-0000-0000-0000799F0000}"/>
    <cellStyle name="Normal 9 4 5 4 2" xfId="36687" xr:uid="{00000000-0005-0000-0000-00007A9F0000}"/>
    <cellStyle name="Normal 9 4 5 5" xfId="25287" xr:uid="{00000000-0005-0000-0000-00007B9F0000}"/>
    <cellStyle name="Normal 9 4 5 5 2" xfId="45237" xr:uid="{00000000-0005-0000-0000-00007C9F0000}"/>
    <cellStyle name="Normal 9 4 5 6" xfId="13885" xr:uid="{00000000-0005-0000-0000-00007D9F0000}"/>
    <cellStyle name="Normal 9 4 5 7" xfId="33837" xr:uid="{00000000-0005-0000-0000-00007E9F0000}"/>
    <cellStyle name="Normal 9 4 6" xfId="8172" xr:uid="{00000000-0005-0000-0000-00007F9F0000}"/>
    <cellStyle name="Normal 9 4 6 2" xfId="28126" xr:uid="{00000000-0005-0000-0000-0000809F0000}"/>
    <cellStyle name="Normal 9 4 6 2 2" xfId="48076" xr:uid="{00000000-0005-0000-0000-0000819F0000}"/>
    <cellStyle name="Normal 9 4 6 3" xfId="19576" xr:uid="{00000000-0005-0000-0000-0000829F0000}"/>
    <cellStyle name="Normal 9 4 6 4" xfId="39526" xr:uid="{00000000-0005-0000-0000-0000839F0000}"/>
    <cellStyle name="Normal 9 4 7" xfId="11024" xr:uid="{00000000-0005-0000-0000-0000849F0000}"/>
    <cellStyle name="Normal 9 4 7 2" xfId="30976" xr:uid="{00000000-0005-0000-0000-0000859F0000}"/>
    <cellStyle name="Normal 9 4 7 2 2" xfId="50926" xr:uid="{00000000-0005-0000-0000-0000869F0000}"/>
    <cellStyle name="Normal 9 4 7 3" xfId="22426" xr:uid="{00000000-0005-0000-0000-0000879F0000}"/>
    <cellStyle name="Normal 9 4 7 4" xfId="42376" xr:uid="{00000000-0005-0000-0000-0000889F0000}"/>
    <cellStyle name="Normal 9 4 8" xfId="16724" xr:uid="{00000000-0005-0000-0000-0000899F0000}"/>
    <cellStyle name="Normal 9 4 8 2" xfId="36676" xr:uid="{00000000-0005-0000-0000-00008A9F0000}"/>
    <cellStyle name="Normal 9 4 9" xfId="25276" xr:uid="{00000000-0005-0000-0000-00008B9F0000}"/>
    <cellStyle name="Normal 9 4 9 2" xfId="45226" xr:uid="{00000000-0005-0000-0000-00008C9F0000}"/>
    <cellStyle name="Normal 9 5" xfId="4024" xr:uid="{00000000-0005-0000-0000-00008D9F0000}"/>
    <cellStyle name="Normal 9 5 10" xfId="13886" xr:uid="{00000000-0005-0000-0000-00008E9F0000}"/>
    <cellStyle name="Normal 9 5 11" xfId="33838" xr:uid="{00000000-0005-0000-0000-00008F9F0000}"/>
    <cellStyle name="Normal 9 5 2" xfId="4025" xr:uid="{00000000-0005-0000-0000-0000909F0000}"/>
    <cellStyle name="Normal 9 5 2 10" xfId="33839" xr:uid="{00000000-0005-0000-0000-0000919F0000}"/>
    <cellStyle name="Normal 9 5 2 2" xfId="4026" xr:uid="{00000000-0005-0000-0000-0000929F0000}"/>
    <cellStyle name="Normal 9 5 2 2 2" xfId="4027" xr:uid="{00000000-0005-0000-0000-0000939F0000}"/>
    <cellStyle name="Normal 9 5 2 2 2 2" xfId="8187" xr:uid="{00000000-0005-0000-0000-0000949F0000}"/>
    <cellStyle name="Normal 9 5 2 2 2 2 2" xfId="28141" xr:uid="{00000000-0005-0000-0000-0000959F0000}"/>
    <cellStyle name="Normal 9 5 2 2 2 2 2 2" xfId="48091" xr:uid="{00000000-0005-0000-0000-0000969F0000}"/>
    <cellStyle name="Normal 9 5 2 2 2 2 3" xfId="19591" xr:uid="{00000000-0005-0000-0000-0000979F0000}"/>
    <cellStyle name="Normal 9 5 2 2 2 2 4" xfId="39541" xr:uid="{00000000-0005-0000-0000-0000989F0000}"/>
    <cellStyle name="Normal 9 5 2 2 2 3" xfId="11039" xr:uid="{00000000-0005-0000-0000-0000999F0000}"/>
    <cellStyle name="Normal 9 5 2 2 2 3 2" xfId="30991" xr:uid="{00000000-0005-0000-0000-00009A9F0000}"/>
    <cellStyle name="Normal 9 5 2 2 2 3 2 2" xfId="50941" xr:uid="{00000000-0005-0000-0000-00009B9F0000}"/>
    <cellStyle name="Normal 9 5 2 2 2 3 3" xfId="22441" xr:uid="{00000000-0005-0000-0000-00009C9F0000}"/>
    <cellStyle name="Normal 9 5 2 2 2 3 4" xfId="42391" xr:uid="{00000000-0005-0000-0000-00009D9F0000}"/>
    <cellStyle name="Normal 9 5 2 2 2 4" xfId="16739" xr:uid="{00000000-0005-0000-0000-00009E9F0000}"/>
    <cellStyle name="Normal 9 5 2 2 2 4 2" xfId="36691" xr:uid="{00000000-0005-0000-0000-00009F9F0000}"/>
    <cellStyle name="Normal 9 5 2 2 2 5" xfId="25291" xr:uid="{00000000-0005-0000-0000-0000A09F0000}"/>
    <cellStyle name="Normal 9 5 2 2 2 5 2" xfId="45241" xr:uid="{00000000-0005-0000-0000-0000A19F0000}"/>
    <cellStyle name="Normal 9 5 2 2 2 6" xfId="13889" xr:uid="{00000000-0005-0000-0000-0000A29F0000}"/>
    <cellStyle name="Normal 9 5 2 2 2 7" xfId="33841" xr:uid="{00000000-0005-0000-0000-0000A39F0000}"/>
    <cellStyle name="Normal 9 5 2 2 3" xfId="8186" xr:uid="{00000000-0005-0000-0000-0000A49F0000}"/>
    <cellStyle name="Normal 9 5 2 2 3 2" xfId="28140" xr:uid="{00000000-0005-0000-0000-0000A59F0000}"/>
    <cellStyle name="Normal 9 5 2 2 3 2 2" xfId="48090" xr:uid="{00000000-0005-0000-0000-0000A69F0000}"/>
    <cellStyle name="Normal 9 5 2 2 3 3" xfId="19590" xr:uid="{00000000-0005-0000-0000-0000A79F0000}"/>
    <cellStyle name="Normal 9 5 2 2 3 4" xfId="39540" xr:uid="{00000000-0005-0000-0000-0000A89F0000}"/>
    <cellStyle name="Normal 9 5 2 2 4" xfId="11038" xr:uid="{00000000-0005-0000-0000-0000A99F0000}"/>
    <cellStyle name="Normal 9 5 2 2 4 2" xfId="30990" xr:uid="{00000000-0005-0000-0000-0000AA9F0000}"/>
    <cellStyle name="Normal 9 5 2 2 4 2 2" xfId="50940" xr:uid="{00000000-0005-0000-0000-0000AB9F0000}"/>
    <cellStyle name="Normal 9 5 2 2 4 3" xfId="22440" xr:uid="{00000000-0005-0000-0000-0000AC9F0000}"/>
    <cellStyle name="Normal 9 5 2 2 4 4" xfId="42390" xr:uid="{00000000-0005-0000-0000-0000AD9F0000}"/>
    <cellStyle name="Normal 9 5 2 2 5" xfId="16738" xr:uid="{00000000-0005-0000-0000-0000AE9F0000}"/>
    <cellStyle name="Normal 9 5 2 2 5 2" xfId="36690" xr:uid="{00000000-0005-0000-0000-0000AF9F0000}"/>
    <cellStyle name="Normal 9 5 2 2 6" xfId="25290" xr:uid="{00000000-0005-0000-0000-0000B09F0000}"/>
    <cellStyle name="Normal 9 5 2 2 6 2" xfId="45240" xr:uid="{00000000-0005-0000-0000-0000B19F0000}"/>
    <cellStyle name="Normal 9 5 2 2 7" xfId="13888" xr:uid="{00000000-0005-0000-0000-0000B29F0000}"/>
    <cellStyle name="Normal 9 5 2 2 8" xfId="33840" xr:uid="{00000000-0005-0000-0000-0000B39F0000}"/>
    <cellStyle name="Normal 9 5 2 3" xfId="4028" xr:uid="{00000000-0005-0000-0000-0000B49F0000}"/>
    <cellStyle name="Normal 9 5 2 3 2" xfId="4029" xr:uid="{00000000-0005-0000-0000-0000B59F0000}"/>
    <cellStyle name="Normal 9 5 2 3 2 2" xfId="8189" xr:uid="{00000000-0005-0000-0000-0000B69F0000}"/>
    <cellStyle name="Normal 9 5 2 3 2 2 2" xfId="28143" xr:uid="{00000000-0005-0000-0000-0000B79F0000}"/>
    <cellStyle name="Normal 9 5 2 3 2 2 2 2" xfId="48093" xr:uid="{00000000-0005-0000-0000-0000B89F0000}"/>
    <cellStyle name="Normal 9 5 2 3 2 2 3" xfId="19593" xr:uid="{00000000-0005-0000-0000-0000B99F0000}"/>
    <cellStyle name="Normal 9 5 2 3 2 2 4" xfId="39543" xr:uid="{00000000-0005-0000-0000-0000BA9F0000}"/>
    <cellStyle name="Normal 9 5 2 3 2 3" xfId="11041" xr:uid="{00000000-0005-0000-0000-0000BB9F0000}"/>
    <cellStyle name="Normal 9 5 2 3 2 3 2" xfId="30993" xr:uid="{00000000-0005-0000-0000-0000BC9F0000}"/>
    <cellStyle name="Normal 9 5 2 3 2 3 2 2" xfId="50943" xr:uid="{00000000-0005-0000-0000-0000BD9F0000}"/>
    <cellStyle name="Normal 9 5 2 3 2 3 3" xfId="22443" xr:uid="{00000000-0005-0000-0000-0000BE9F0000}"/>
    <cellStyle name="Normal 9 5 2 3 2 3 4" xfId="42393" xr:uid="{00000000-0005-0000-0000-0000BF9F0000}"/>
    <cellStyle name="Normal 9 5 2 3 2 4" xfId="16741" xr:uid="{00000000-0005-0000-0000-0000C09F0000}"/>
    <cellStyle name="Normal 9 5 2 3 2 4 2" xfId="36693" xr:uid="{00000000-0005-0000-0000-0000C19F0000}"/>
    <cellStyle name="Normal 9 5 2 3 2 5" xfId="25293" xr:uid="{00000000-0005-0000-0000-0000C29F0000}"/>
    <cellStyle name="Normal 9 5 2 3 2 5 2" xfId="45243" xr:uid="{00000000-0005-0000-0000-0000C39F0000}"/>
    <cellStyle name="Normal 9 5 2 3 2 6" xfId="13891" xr:uid="{00000000-0005-0000-0000-0000C49F0000}"/>
    <cellStyle name="Normal 9 5 2 3 2 7" xfId="33843" xr:uid="{00000000-0005-0000-0000-0000C59F0000}"/>
    <cellStyle name="Normal 9 5 2 3 3" xfId="8188" xr:uid="{00000000-0005-0000-0000-0000C69F0000}"/>
    <cellStyle name="Normal 9 5 2 3 3 2" xfId="28142" xr:uid="{00000000-0005-0000-0000-0000C79F0000}"/>
    <cellStyle name="Normal 9 5 2 3 3 2 2" xfId="48092" xr:uid="{00000000-0005-0000-0000-0000C89F0000}"/>
    <cellStyle name="Normal 9 5 2 3 3 3" xfId="19592" xr:uid="{00000000-0005-0000-0000-0000C99F0000}"/>
    <cellStyle name="Normal 9 5 2 3 3 4" xfId="39542" xr:uid="{00000000-0005-0000-0000-0000CA9F0000}"/>
    <cellStyle name="Normal 9 5 2 3 4" xfId="11040" xr:uid="{00000000-0005-0000-0000-0000CB9F0000}"/>
    <cellStyle name="Normal 9 5 2 3 4 2" xfId="30992" xr:uid="{00000000-0005-0000-0000-0000CC9F0000}"/>
    <cellStyle name="Normal 9 5 2 3 4 2 2" xfId="50942" xr:uid="{00000000-0005-0000-0000-0000CD9F0000}"/>
    <cellStyle name="Normal 9 5 2 3 4 3" xfId="22442" xr:uid="{00000000-0005-0000-0000-0000CE9F0000}"/>
    <cellStyle name="Normal 9 5 2 3 4 4" xfId="42392" xr:uid="{00000000-0005-0000-0000-0000CF9F0000}"/>
    <cellStyle name="Normal 9 5 2 3 5" xfId="16740" xr:uid="{00000000-0005-0000-0000-0000D09F0000}"/>
    <cellStyle name="Normal 9 5 2 3 5 2" xfId="36692" xr:uid="{00000000-0005-0000-0000-0000D19F0000}"/>
    <cellStyle name="Normal 9 5 2 3 6" xfId="25292" xr:uid="{00000000-0005-0000-0000-0000D29F0000}"/>
    <cellStyle name="Normal 9 5 2 3 6 2" xfId="45242" xr:uid="{00000000-0005-0000-0000-0000D39F0000}"/>
    <cellStyle name="Normal 9 5 2 3 7" xfId="13890" xr:uid="{00000000-0005-0000-0000-0000D49F0000}"/>
    <cellStyle name="Normal 9 5 2 3 8" xfId="33842" xr:uid="{00000000-0005-0000-0000-0000D59F0000}"/>
    <cellStyle name="Normal 9 5 2 4" xfId="4030" xr:uid="{00000000-0005-0000-0000-0000D69F0000}"/>
    <cellStyle name="Normal 9 5 2 4 2" xfId="8190" xr:uid="{00000000-0005-0000-0000-0000D79F0000}"/>
    <cellStyle name="Normal 9 5 2 4 2 2" xfId="28144" xr:uid="{00000000-0005-0000-0000-0000D89F0000}"/>
    <cellStyle name="Normal 9 5 2 4 2 2 2" xfId="48094" xr:uid="{00000000-0005-0000-0000-0000D99F0000}"/>
    <cellStyle name="Normal 9 5 2 4 2 3" xfId="19594" xr:uid="{00000000-0005-0000-0000-0000DA9F0000}"/>
    <cellStyle name="Normal 9 5 2 4 2 4" xfId="39544" xr:uid="{00000000-0005-0000-0000-0000DB9F0000}"/>
    <cellStyle name="Normal 9 5 2 4 3" xfId="11042" xr:uid="{00000000-0005-0000-0000-0000DC9F0000}"/>
    <cellStyle name="Normal 9 5 2 4 3 2" xfId="30994" xr:uid="{00000000-0005-0000-0000-0000DD9F0000}"/>
    <cellStyle name="Normal 9 5 2 4 3 2 2" xfId="50944" xr:uid="{00000000-0005-0000-0000-0000DE9F0000}"/>
    <cellStyle name="Normal 9 5 2 4 3 3" xfId="22444" xr:uid="{00000000-0005-0000-0000-0000DF9F0000}"/>
    <cellStyle name="Normal 9 5 2 4 3 4" xfId="42394" xr:uid="{00000000-0005-0000-0000-0000E09F0000}"/>
    <cellStyle name="Normal 9 5 2 4 4" xfId="16742" xr:uid="{00000000-0005-0000-0000-0000E19F0000}"/>
    <cellStyle name="Normal 9 5 2 4 4 2" xfId="36694" xr:uid="{00000000-0005-0000-0000-0000E29F0000}"/>
    <cellStyle name="Normal 9 5 2 4 5" xfId="25294" xr:uid="{00000000-0005-0000-0000-0000E39F0000}"/>
    <cellStyle name="Normal 9 5 2 4 5 2" xfId="45244" xr:uid="{00000000-0005-0000-0000-0000E49F0000}"/>
    <cellStyle name="Normal 9 5 2 4 6" xfId="13892" xr:uid="{00000000-0005-0000-0000-0000E59F0000}"/>
    <cellStyle name="Normal 9 5 2 4 7" xfId="33844" xr:uid="{00000000-0005-0000-0000-0000E69F0000}"/>
    <cellStyle name="Normal 9 5 2 5" xfId="8185" xr:uid="{00000000-0005-0000-0000-0000E79F0000}"/>
    <cellStyle name="Normal 9 5 2 5 2" xfId="28139" xr:uid="{00000000-0005-0000-0000-0000E89F0000}"/>
    <cellStyle name="Normal 9 5 2 5 2 2" xfId="48089" xr:uid="{00000000-0005-0000-0000-0000E99F0000}"/>
    <cellStyle name="Normal 9 5 2 5 3" xfId="19589" xr:uid="{00000000-0005-0000-0000-0000EA9F0000}"/>
    <cellStyle name="Normal 9 5 2 5 4" xfId="39539" xr:uid="{00000000-0005-0000-0000-0000EB9F0000}"/>
    <cellStyle name="Normal 9 5 2 6" xfId="11037" xr:uid="{00000000-0005-0000-0000-0000EC9F0000}"/>
    <cellStyle name="Normal 9 5 2 6 2" xfId="30989" xr:uid="{00000000-0005-0000-0000-0000ED9F0000}"/>
    <cellStyle name="Normal 9 5 2 6 2 2" xfId="50939" xr:uid="{00000000-0005-0000-0000-0000EE9F0000}"/>
    <cellStyle name="Normal 9 5 2 6 3" xfId="22439" xr:uid="{00000000-0005-0000-0000-0000EF9F0000}"/>
    <cellStyle name="Normal 9 5 2 6 4" xfId="42389" xr:uid="{00000000-0005-0000-0000-0000F09F0000}"/>
    <cellStyle name="Normal 9 5 2 7" xfId="16737" xr:uid="{00000000-0005-0000-0000-0000F19F0000}"/>
    <cellStyle name="Normal 9 5 2 7 2" xfId="36689" xr:uid="{00000000-0005-0000-0000-0000F29F0000}"/>
    <cellStyle name="Normal 9 5 2 8" xfId="25289" xr:uid="{00000000-0005-0000-0000-0000F39F0000}"/>
    <cellStyle name="Normal 9 5 2 8 2" xfId="45239" xr:uid="{00000000-0005-0000-0000-0000F49F0000}"/>
    <cellStyle name="Normal 9 5 2 9" xfId="13887" xr:uid="{00000000-0005-0000-0000-0000F59F0000}"/>
    <cellStyle name="Normal 9 5 3" xfId="4031" xr:uid="{00000000-0005-0000-0000-0000F69F0000}"/>
    <cellStyle name="Normal 9 5 3 2" xfId="4032" xr:uid="{00000000-0005-0000-0000-0000F79F0000}"/>
    <cellStyle name="Normal 9 5 3 2 2" xfId="8192" xr:uid="{00000000-0005-0000-0000-0000F89F0000}"/>
    <cellStyle name="Normal 9 5 3 2 2 2" xfId="28146" xr:uid="{00000000-0005-0000-0000-0000F99F0000}"/>
    <cellStyle name="Normal 9 5 3 2 2 2 2" xfId="48096" xr:uid="{00000000-0005-0000-0000-0000FA9F0000}"/>
    <cellStyle name="Normal 9 5 3 2 2 3" xfId="19596" xr:uid="{00000000-0005-0000-0000-0000FB9F0000}"/>
    <cellStyle name="Normal 9 5 3 2 2 4" xfId="39546" xr:uid="{00000000-0005-0000-0000-0000FC9F0000}"/>
    <cellStyle name="Normal 9 5 3 2 3" xfId="11044" xr:uid="{00000000-0005-0000-0000-0000FD9F0000}"/>
    <cellStyle name="Normal 9 5 3 2 3 2" xfId="30996" xr:uid="{00000000-0005-0000-0000-0000FE9F0000}"/>
    <cellStyle name="Normal 9 5 3 2 3 2 2" xfId="50946" xr:uid="{00000000-0005-0000-0000-0000FF9F0000}"/>
    <cellStyle name="Normal 9 5 3 2 3 3" xfId="22446" xr:uid="{00000000-0005-0000-0000-000000A00000}"/>
    <cellStyle name="Normal 9 5 3 2 3 4" xfId="42396" xr:uid="{00000000-0005-0000-0000-000001A00000}"/>
    <cellStyle name="Normal 9 5 3 2 4" xfId="16744" xr:uid="{00000000-0005-0000-0000-000002A00000}"/>
    <cellStyle name="Normal 9 5 3 2 4 2" xfId="36696" xr:uid="{00000000-0005-0000-0000-000003A00000}"/>
    <cellStyle name="Normal 9 5 3 2 5" xfId="25296" xr:uid="{00000000-0005-0000-0000-000004A00000}"/>
    <cellStyle name="Normal 9 5 3 2 5 2" xfId="45246" xr:uid="{00000000-0005-0000-0000-000005A00000}"/>
    <cellStyle name="Normal 9 5 3 2 6" xfId="13894" xr:uid="{00000000-0005-0000-0000-000006A00000}"/>
    <cellStyle name="Normal 9 5 3 2 7" xfId="33846" xr:uid="{00000000-0005-0000-0000-000007A00000}"/>
    <cellStyle name="Normal 9 5 3 3" xfId="8191" xr:uid="{00000000-0005-0000-0000-000008A00000}"/>
    <cellStyle name="Normal 9 5 3 3 2" xfId="28145" xr:uid="{00000000-0005-0000-0000-000009A00000}"/>
    <cellStyle name="Normal 9 5 3 3 2 2" xfId="48095" xr:uid="{00000000-0005-0000-0000-00000AA00000}"/>
    <cellStyle name="Normal 9 5 3 3 3" xfId="19595" xr:uid="{00000000-0005-0000-0000-00000BA00000}"/>
    <cellStyle name="Normal 9 5 3 3 4" xfId="39545" xr:uid="{00000000-0005-0000-0000-00000CA00000}"/>
    <cellStyle name="Normal 9 5 3 4" xfId="11043" xr:uid="{00000000-0005-0000-0000-00000DA00000}"/>
    <cellStyle name="Normal 9 5 3 4 2" xfId="30995" xr:uid="{00000000-0005-0000-0000-00000EA00000}"/>
    <cellStyle name="Normal 9 5 3 4 2 2" xfId="50945" xr:uid="{00000000-0005-0000-0000-00000FA00000}"/>
    <cellStyle name="Normal 9 5 3 4 3" xfId="22445" xr:uid="{00000000-0005-0000-0000-000010A00000}"/>
    <cellStyle name="Normal 9 5 3 4 4" xfId="42395" xr:uid="{00000000-0005-0000-0000-000011A00000}"/>
    <cellStyle name="Normal 9 5 3 5" xfId="16743" xr:uid="{00000000-0005-0000-0000-000012A00000}"/>
    <cellStyle name="Normal 9 5 3 5 2" xfId="36695" xr:uid="{00000000-0005-0000-0000-000013A00000}"/>
    <cellStyle name="Normal 9 5 3 6" xfId="25295" xr:uid="{00000000-0005-0000-0000-000014A00000}"/>
    <cellStyle name="Normal 9 5 3 6 2" xfId="45245" xr:uid="{00000000-0005-0000-0000-000015A00000}"/>
    <cellStyle name="Normal 9 5 3 7" xfId="13893" xr:uid="{00000000-0005-0000-0000-000016A00000}"/>
    <cellStyle name="Normal 9 5 3 8" xfId="33845" xr:uid="{00000000-0005-0000-0000-000017A00000}"/>
    <cellStyle name="Normal 9 5 4" xfId="4033" xr:uid="{00000000-0005-0000-0000-000018A00000}"/>
    <cellStyle name="Normal 9 5 4 2" xfId="4034" xr:uid="{00000000-0005-0000-0000-000019A00000}"/>
    <cellStyle name="Normal 9 5 4 2 2" xfId="8194" xr:uid="{00000000-0005-0000-0000-00001AA00000}"/>
    <cellStyle name="Normal 9 5 4 2 2 2" xfId="28148" xr:uid="{00000000-0005-0000-0000-00001BA00000}"/>
    <cellStyle name="Normal 9 5 4 2 2 2 2" xfId="48098" xr:uid="{00000000-0005-0000-0000-00001CA00000}"/>
    <cellStyle name="Normal 9 5 4 2 2 3" xfId="19598" xr:uid="{00000000-0005-0000-0000-00001DA00000}"/>
    <cellStyle name="Normal 9 5 4 2 2 4" xfId="39548" xr:uid="{00000000-0005-0000-0000-00001EA00000}"/>
    <cellStyle name="Normal 9 5 4 2 3" xfId="11046" xr:uid="{00000000-0005-0000-0000-00001FA00000}"/>
    <cellStyle name="Normal 9 5 4 2 3 2" xfId="30998" xr:uid="{00000000-0005-0000-0000-000020A00000}"/>
    <cellStyle name="Normal 9 5 4 2 3 2 2" xfId="50948" xr:uid="{00000000-0005-0000-0000-000021A00000}"/>
    <cellStyle name="Normal 9 5 4 2 3 3" xfId="22448" xr:uid="{00000000-0005-0000-0000-000022A00000}"/>
    <cellStyle name="Normal 9 5 4 2 3 4" xfId="42398" xr:uid="{00000000-0005-0000-0000-000023A00000}"/>
    <cellStyle name="Normal 9 5 4 2 4" xfId="16746" xr:uid="{00000000-0005-0000-0000-000024A00000}"/>
    <cellStyle name="Normal 9 5 4 2 4 2" xfId="36698" xr:uid="{00000000-0005-0000-0000-000025A00000}"/>
    <cellStyle name="Normal 9 5 4 2 5" xfId="25298" xr:uid="{00000000-0005-0000-0000-000026A00000}"/>
    <cellStyle name="Normal 9 5 4 2 5 2" xfId="45248" xr:uid="{00000000-0005-0000-0000-000027A00000}"/>
    <cellStyle name="Normal 9 5 4 2 6" xfId="13896" xr:uid="{00000000-0005-0000-0000-000028A00000}"/>
    <cellStyle name="Normal 9 5 4 2 7" xfId="33848" xr:uid="{00000000-0005-0000-0000-000029A00000}"/>
    <cellStyle name="Normal 9 5 4 3" xfId="8193" xr:uid="{00000000-0005-0000-0000-00002AA00000}"/>
    <cellStyle name="Normal 9 5 4 3 2" xfId="28147" xr:uid="{00000000-0005-0000-0000-00002BA00000}"/>
    <cellStyle name="Normal 9 5 4 3 2 2" xfId="48097" xr:uid="{00000000-0005-0000-0000-00002CA00000}"/>
    <cellStyle name="Normal 9 5 4 3 3" xfId="19597" xr:uid="{00000000-0005-0000-0000-00002DA00000}"/>
    <cellStyle name="Normal 9 5 4 3 4" xfId="39547" xr:uid="{00000000-0005-0000-0000-00002EA00000}"/>
    <cellStyle name="Normal 9 5 4 4" xfId="11045" xr:uid="{00000000-0005-0000-0000-00002FA00000}"/>
    <cellStyle name="Normal 9 5 4 4 2" xfId="30997" xr:uid="{00000000-0005-0000-0000-000030A00000}"/>
    <cellStyle name="Normal 9 5 4 4 2 2" xfId="50947" xr:uid="{00000000-0005-0000-0000-000031A00000}"/>
    <cellStyle name="Normal 9 5 4 4 3" xfId="22447" xr:uid="{00000000-0005-0000-0000-000032A00000}"/>
    <cellStyle name="Normal 9 5 4 4 4" xfId="42397" xr:uid="{00000000-0005-0000-0000-000033A00000}"/>
    <cellStyle name="Normal 9 5 4 5" xfId="16745" xr:uid="{00000000-0005-0000-0000-000034A00000}"/>
    <cellStyle name="Normal 9 5 4 5 2" xfId="36697" xr:uid="{00000000-0005-0000-0000-000035A00000}"/>
    <cellStyle name="Normal 9 5 4 6" xfId="25297" xr:uid="{00000000-0005-0000-0000-000036A00000}"/>
    <cellStyle name="Normal 9 5 4 6 2" xfId="45247" xr:uid="{00000000-0005-0000-0000-000037A00000}"/>
    <cellStyle name="Normal 9 5 4 7" xfId="13895" xr:uid="{00000000-0005-0000-0000-000038A00000}"/>
    <cellStyle name="Normal 9 5 4 8" xfId="33847" xr:uid="{00000000-0005-0000-0000-000039A00000}"/>
    <cellStyle name="Normal 9 5 5" xfId="4035" xr:uid="{00000000-0005-0000-0000-00003AA00000}"/>
    <cellStyle name="Normal 9 5 5 2" xfId="8195" xr:uid="{00000000-0005-0000-0000-00003BA00000}"/>
    <cellStyle name="Normal 9 5 5 2 2" xfId="28149" xr:uid="{00000000-0005-0000-0000-00003CA00000}"/>
    <cellStyle name="Normal 9 5 5 2 2 2" xfId="48099" xr:uid="{00000000-0005-0000-0000-00003DA00000}"/>
    <cellStyle name="Normal 9 5 5 2 3" xfId="19599" xr:uid="{00000000-0005-0000-0000-00003EA00000}"/>
    <cellStyle name="Normal 9 5 5 2 4" xfId="39549" xr:uid="{00000000-0005-0000-0000-00003FA00000}"/>
    <cellStyle name="Normal 9 5 5 3" xfId="11047" xr:uid="{00000000-0005-0000-0000-000040A00000}"/>
    <cellStyle name="Normal 9 5 5 3 2" xfId="30999" xr:uid="{00000000-0005-0000-0000-000041A00000}"/>
    <cellStyle name="Normal 9 5 5 3 2 2" xfId="50949" xr:uid="{00000000-0005-0000-0000-000042A00000}"/>
    <cellStyle name="Normal 9 5 5 3 3" xfId="22449" xr:uid="{00000000-0005-0000-0000-000043A00000}"/>
    <cellStyle name="Normal 9 5 5 3 4" xfId="42399" xr:uid="{00000000-0005-0000-0000-000044A00000}"/>
    <cellStyle name="Normal 9 5 5 4" xfId="16747" xr:uid="{00000000-0005-0000-0000-000045A00000}"/>
    <cellStyle name="Normal 9 5 5 4 2" xfId="36699" xr:uid="{00000000-0005-0000-0000-000046A00000}"/>
    <cellStyle name="Normal 9 5 5 5" xfId="25299" xr:uid="{00000000-0005-0000-0000-000047A00000}"/>
    <cellStyle name="Normal 9 5 5 5 2" xfId="45249" xr:uid="{00000000-0005-0000-0000-000048A00000}"/>
    <cellStyle name="Normal 9 5 5 6" xfId="13897" xr:uid="{00000000-0005-0000-0000-000049A00000}"/>
    <cellStyle name="Normal 9 5 5 7" xfId="33849" xr:uid="{00000000-0005-0000-0000-00004AA00000}"/>
    <cellStyle name="Normal 9 5 6" xfId="8184" xr:uid="{00000000-0005-0000-0000-00004BA00000}"/>
    <cellStyle name="Normal 9 5 6 2" xfId="28138" xr:uid="{00000000-0005-0000-0000-00004CA00000}"/>
    <cellStyle name="Normal 9 5 6 2 2" xfId="48088" xr:uid="{00000000-0005-0000-0000-00004DA00000}"/>
    <cellStyle name="Normal 9 5 6 3" xfId="19588" xr:uid="{00000000-0005-0000-0000-00004EA00000}"/>
    <cellStyle name="Normal 9 5 6 4" xfId="39538" xr:uid="{00000000-0005-0000-0000-00004FA00000}"/>
    <cellStyle name="Normal 9 5 7" xfId="11036" xr:uid="{00000000-0005-0000-0000-000050A00000}"/>
    <cellStyle name="Normal 9 5 7 2" xfId="30988" xr:uid="{00000000-0005-0000-0000-000051A00000}"/>
    <cellStyle name="Normal 9 5 7 2 2" xfId="50938" xr:uid="{00000000-0005-0000-0000-000052A00000}"/>
    <cellStyle name="Normal 9 5 7 3" xfId="22438" xr:uid="{00000000-0005-0000-0000-000053A00000}"/>
    <cellStyle name="Normal 9 5 7 4" xfId="42388" xr:uid="{00000000-0005-0000-0000-000054A00000}"/>
    <cellStyle name="Normal 9 5 8" xfId="16736" xr:uid="{00000000-0005-0000-0000-000055A00000}"/>
    <cellStyle name="Normal 9 5 8 2" xfId="36688" xr:uid="{00000000-0005-0000-0000-000056A00000}"/>
    <cellStyle name="Normal 9 5 9" xfId="25288" xr:uid="{00000000-0005-0000-0000-000057A00000}"/>
    <cellStyle name="Normal 9 5 9 2" xfId="45238" xr:uid="{00000000-0005-0000-0000-000058A00000}"/>
    <cellStyle name="Normal 9 6" xfId="4036" xr:uid="{00000000-0005-0000-0000-000059A00000}"/>
    <cellStyle name="Normal 9 6 10" xfId="13898" xr:uid="{00000000-0005-0000-0000-00005AA00000}"/>
    <cellStyle name="Normal 9 6 11" xfId="33850" xr:uid="{00000000-0005-0000-0000-00005BA00000}"/>
    <cellStyle name="Normal 9 6 2" xfId="4037" xr:uid="{00000000-0005-0000-0000-00005CA00000}"/>
    <cellStyle name="Normal 9 6 2 10" xfId="33851" xr:uid="{00000000-0005-0000-0000-00005DA00000}"/>
    <cellStyle name="Normal 9 6 2 2" xfId="4038" xr:uid="{00000000-0005-0000-0000-00005EA00000}"/>
    <cellStyle name="Normal 9 6 2 2 2" xfId="4039" xr:uid="{00000000-0005-0000-0000-00005FA00000}"/>
    <cellStyle name="Normal 9 6 2 2 2 2" xfId="8199" xr:uid="{00000000-0005-0000-0000-000060A00000}"/>
    <cellStyle name="Normal 9 6 2 2 2 2 2" xfId="28153" xr:uid="{00000000-0005-0000-0000-000061A00000}"/>
    <cellStyle name="Normal 9 6 2 2 2 2 2 2" xfId="48103" xr:uid="{00000000-0005-0000-0000-000062A00000}"/>
    <cellStyle name="Normal 9 6 2 2 2 2 3" xfId="19603" xr:uid="{00000000-0005-0000-0000-000063A00000}"/>
    <cellStyle name="Normal 9 6 2 2 2 2 4" xfId="39553" xr:uid="{00000000-0005-0000-0000-000064A00000}"/>
    <cellStyle name="Normal 9 6 2 2 2 3" xfId="11051" xr:uid="{00000000-0005-0000-0000-000065A00000}"/>
    <cellStyle name="Normal 9 6 2 2 2 3 2" xfId="31003" xr:uid="{00000000-0005-0000-0000-000066A00000}"/>
    <cellStyle name="Normal 9 6 2 2 2 3 2 2" xfId="50953" xr:uid="{00000000-0005-0000-0000-000067A00000}"/>
    <cellStyle name="Normal 9 6 2 2 2 3 3" xfId="22453" xr:uid="{00000000-0005-0000-0000-000068A00000}"/>
    <cellStyle name="Normal 9 6 2 2 2 3 4" xfId="42403" xr:uid="{00000000-0005-0000-0000-000069A00000}"/>
    <cellStyle name="Normal 9 6 2 2 2 4" xfId="16751" xr:uid="{00000000-0005-0000-0000-00006AA00000}"/>
    <cellStyle name="Normal 9 6 2 2 2 4 2" xfId="36703" xr:uid="{00000000-0005-0000-0000-00006BA00000}"/>
    <cellStyle name="Normal 9 6 2 2 2 5" xfId="25303" xr:uid="{00000000-0005-0000-0000-00006CA00000}"/>
    <cellStyle name="Normal 9 6 2 2 2 5 2" xfId="45253" xr:uid="{00000000-0005-0000-0000-00006DA00000}"/>
    <cellStyle name="Normal 9 6 2 2 2 6" xfId="13901" xr:uid="{00000000-0005-0000-0000-00006EA00000}"/>
    <cellStyle name="Normal 9 6 2 2 2 7" xfId="33853" xr:uid="{00000000-0005-0000-0000-00006FA00000}"/>
    <cellStyle name="Normal 9 6 2 2 3" xfId="8198" xr:uid="{00000000-0005-0000-0000-000070A00000}"/>
    <cellStyle name="Normal 9 6 2 2 3 2" xfId="28152" xr:uid="{00000000-0005-0000-0000-000071A00000}"/>
    <cellStyle name="Normal 9 6 2 2 3 2 2" xfId="48102" xr:uid="{00000000-0005-0000-0000-000072A00000}"/>
    <cellStyle name="Normal 9 6 2 2 3 3" xfId="19602" xr:uid="{00000000-0005-0000-0000-000073A00000}"/>
    <cellStyle name="Normal 9 6 2 2 3 4" xfId="39552" xr:uid="{00000000-0005-0000-0000-000074A00000}"/>
    <cellStyle name="Normal 9 6 2 2 4" xfId="11050" xr:uid="{00000000-0005-0000-0000-000075A00000}"/>
    <cellStyle name="Normal 9 6 2 2 4 2" xfId="31002" xr:uid="{00000000-0005-0000-0000-000076A00000}"/>
    <cellStyle name="Normal 9 6 2 2 4 2 2" xfId="50952" xr:uid="{00000000-0005-0000-0000-000077A00000}"/>
    <cellStyle name="Normal 9 6 2 2 4 3" xfId="22452" xr:uid="{00000000-0005-0000-0000-000078A00000}"/>
    <cellStyle name="Normal 9 6 2 2 4 4" xfId="42402" xr:uid="{00000000-0005-0000-0000-000079A00000}"/>
    <cellStyle name="Normal 9 6 2 2 5" xfId="16750" xr:uid="{00000000-0005-0000-0000-00007AA00000}"/>
    <cellStyle name="Normal 9 6 2 2 5 2" xfId="36702" xr:uid="{00000000-0005-0000-0000-00007BA00000}"/>
    <cellStyle name="Normal 9 6 2 2 6" xfId="25302" xr:uid="{00000000-0005-0000-0000-00007CA00000}"/>
    <cellStyle name="Normal 9 6 2 2 6 2" xfId="45252" xr:uid="{00000000-0005-0000-0000-00007DA00000}"/>
    <cellStyle name="Normal 9 6 2 2 7" xfId="13900" xr:uid="{00000000-0005-0000-0000-00007EA00000}"/>
    <cellStyle name="Normal 9 6 2 2 8" xfId="33852" xr:uid="{00000000-0005-0000-0000-00007FA00000}"/>
    <cellStyle name="Normal 9 6 2 3" xfId="4040" xr:uid="{00000000-0005-0000-0000-000080A00000}"/>
    <cellStyle name="Normal 9 6 2 3 2" xfId="4041" xr:uid="{00000000-0005-0000-0000-000081A00000}"/>
    <cellStyle name="Normal 9 6 2 3 2 2" xfId="8201" xr:uid="{00000000-0005-0000-0000-000082A00000}"/>
    <cellStyle name="Normal 9 6 2 3 2 2 2" xfId="28155" xr:uid="{00000000-0005-0000-0000-000083A00000}"/>
    <cellStyle name="Normal 9 6 2 3 2 2 2 2" xfId="48105" xr:uid="{00000000-0005-0000-0000-000084A00000}"/>
    <cellStyle name="Normal 9 6 2 3 2 2 3" xfId="19605" xr:uid="{00000000-0005-0000-0000-000085A00000}"/>
    <cellStyle name="Normal 9 6 2 3 2 2 4" xfId="39555" xr:uid="{00000000-0005-0000-0000-000086A00000}"/>
    <cellStyle name="Normal 9 6 2 3 2 3" xfId="11053" xr:uid="{00000000-0005-0000-0000-000087A00000}"/>
    <cellStyle name="Normal 9 6 2 3 2 3 2" xfId="31005" xr:uid="{00000000-0005-0000-0000-000088A00000}"/>
    <cellStyle name="Normal 9 6 2 3 2 3 2 2" xfId="50955" xr:uid="{00000000-0005-0000-0000-000089A00000}"/>
    <cellStyle name="Normal 9 6 2 3 2 3 3" xfId="22455" xr:uid="{00000000-0005-0000-0000-00008AA00000}"/>
    <cellStyle name="Normal 9 6 2 3 2 3 4" xfId="42405" xr:uid="{00000000-0005-0000-0000-00008BA00000}"/>
    <cellStyle name="Normal 9 6 2 3 2 4" xfId="16753" xr:uid="{00000000-0005-0000-0000-00008CA00000}"/>
    <cellStyle name="Normal 9 6 2 3 2 4 2" xfId="36705" xr:uid="{00000000-0005-0000-0000-00008DA00000}"/>
    <cellStyle name="Normal 9 6 2 3 2 5" xfId="25305" xr:uid="{00000000-0005-0000-0000-00008EA00000}"/>
    <cellStyle name="Normal 9 6 2 3 2 5 2" xfId="45255" xr:uid="{00000000-0005-0000-0000-00008FA00000}"/>
    <cellStyle name="Normal 9 6 2 3 2 6" xfId="13903" xr:uid="{00000000-0005-0000-0000-000090A00000}"/>
    <cellStyle name="Normal 9 6 2 3 2 7" xfId="33855" xr:uid="{00000000-0005-0000-0000-000091A00000}"/>
    <cellStyle name="Normal 9 6 2 3 3" xfId="8200" xr:uid="{00000000-0005-0000-0000-000092A00000}"/>
    <cellStyle name="Normal 9 6 2 3 3 2" xfId="28154" xr:uid="{00000000-0005-0000-0000-000093A00000}"/>
    <cellStyle name="Normal 9 6 2 3 3 2 2" xfId="48104" xr:uid="{00000000-0005-0000-0000-000094A00000}"/>
    <cellStyle name="Normal 9 6 2 3 3 3" xfId="19604" xr:uid="{00000000-0005-0000-0000-000095A00000}"/>
    <cellStyle name="Normal 9 6 2 3 3 4" xfId="39554" xr:uid="{00000000-0005-0000-0000-000096A00000}"/>
    <cellStyle name="Normal 9 6 2 3 4" xfId="11052" xr:uid="{00000000-0005-0000-0000-000097A00000}"/>
    <cellStyle name="Normal 9 6 2 3 4 2" xfId="31004" xr:uid="{00000000-0005-0000-0000-000098A00000}"/>
    <cellStyle name="Normal 9 6 2 3 4 2 2" xfId="50954" xr:uid="{00000000-0005-0000-0000-000099A00000}"/>
    <cellStyle name="Normal 9 6 2 3 4 3" xfId="22454" xr:uid="{00000000-0005-0000-0000-00009AA00000}"/>
    <cellStyle name="Normal 9 6 2 3 4 4" xfId="42404" xr:uid="{00000000-0005-0000-0000-00009BA00000}"/>
    <cellStyle name="Normal 9 6 2 3 5" xfId="16752" xr:uid="{00000000-0005-0000-0000-00009CA00000}"/>
    <cellStyle name="Normal 9 6 2 3 5 2" xfId="36704" xr:uid="{00000000-0005-0000-0000-00009DA00000}"/>
    <cellStyle name="Normal 9 6 2 3 6" xfId="25304" xr:uid="{00000000-0005-0000-0000-00009EA00000}"/>
    <cellStyle name="Normal 9 6 2 3 6 2" xfId="45254" xr:uid="{00000000-0005-0000-0000-00009FA00000}"/>
    <cellStyle name="Normal 9 6 2 3 7" xfId="13902" xr:uid="{00000000-0005-0000-0000-0000A0A00000}"/>
    <cellStyle name="Normal 9 6 2 3 8" xfId="33854" xr:uid="{00000000-0005-0000-0000-0000A1A00000}"/>
    <cellStyle name="Normal 9 6 2 4" xfId="4042" xr:uid="{00000000-0005-0000-0000-0000A2A00000}"/>
    <cellStyle name="Normal 9 6 2 4 2" xfId="8202" xr:uid="{00000000-0005-0000-0000-0000A3A00000}"/>
    <cellStyle name="Normal 9 6 2 4 2 2" xfId="28156" xr:uid="{00000000-0005-0000-0000-0000A4A00000}"/>
    <cellStyle name="Normal 9 6 2 4 2 2 2" xfId="48106" xr:uid="{00000000-0005-0000-0000-0000A5A00000}"/>
    <cellStyle name="Normal 9 6 2 4 2 3" xfId="19606" xr:uid="{00000000-0005-0000-0000-0000A6A00000}"/>
    <cellStyle name="Normal 9 6 2 4 2 4" xfId="39556" xr:uid="{00000000-0005-0000-0000-0000A7A00000}"/>
    <cellStyle name="Normal 9 6 2 4 3" xfId="11054" xr:uid="{00000000-0005-0000-0000-0000A8A00000}"/>
    <cellStyle name="Normal 9 6 2 4 3 2" xfId="31006" xr:uid="{00000000-0005-0000-0000-0000A9A00000}"/>
    <cellStyle name="Normal 9 6 2 4 3 2 2" xfId="50956" xr:uid="{00000000-0005-0000-0000-0000AAA00000}"/>
    <cellStyle name="Normal 9 6 2 4 3 3" xfId="22456" xr:uid="{00000000-0005-0000-0000-0000ABA00000}"/>
    <cellStyle name="Normal 9 6 2 4 3 4" xfId="42406" xr:uid="{00000000-0005-0000-0000-0000ACA00000}"/>
    <cellStyle name="Normal 9 6 2 4 4" xfId="16754" xr:uid="{00000000-0005-0000-0000-0000ADA00000}"/>
    <cellStyle name="Normal 9 6 2 4 4 2" xfId="36706" xr:uid="{00000000-0005-0000-0000-0000AEA00000}"/>
    <cellStyle name="Normal 9 6 2 4 5" xfId="25306" xr:uid="{00000000-0005-0000-0000-0000AFA00000}"/>
    <cellStyle name="Normal 9 6 2 4 5 2" xfId="45256" xr:uid="{00000000-0005-0000-0000-0000B0A00000}"/>
    <cellStyle name="Normal 9 6 2 4 6" xfId="13904" xr:uid="{00000000-0005-0000-0000-0000B1A00000}"/>
    <cellStyle name="Normal 9 6 2 4 7" xfId="33856" xr:uid="{00000000-0005-0000-0000-0000B2A00000}"/>
    <cellStyle name="Normal 9 6 2 5" xfId="8197" xr:uid="{00000000-0005-0000-0000-0000B3A00000}"/>
    <cellStyle name="Normal 9 6 2 5 2" xfId="28151" xr:uid="{00000000-0005-0000-0000-0000B4A00000}"/>
    <cellStyle name="Normal 9 6 2 5 2 2" xfId="48101" xr:uid="{00000000-0005-0000-0000-0000B5A00000}"/>
    <cellStyle name="Normal 9 6 2 5 3" xfId="19601" xr:uid="{00000000-0005-0000-0000-0000B6A00000}"/>
    <cellStyle name="Normal 9 6 2 5 4" xfId="39551" xr:uid="{00000000-0005-0000-0000-0000B7A00000}"/>
    <cellStyle name="Normal 9 6 2 6" xfId="11049" xr:uid="{00000000-0005-0000-0000-0000B8A00000}"/>
    <cellStyle name="Normal 9 6 2 6 2" xfId="31001" xr:uid="{00000000-0005-0000-0000-0000B9A00000}"/>
    <cellStyle name="Normal 9 6 2 6 2 2" xfId="50951" xr:uid="{00000000-0005-0000-0000-0000BAA00000}"/>
    <cellStyle name="Normal 9 6 2 6 3" xfId="22451" xr:uid="{00000000-0005-0000-0000-0000BBA00000}"/>
    <cellStyle name="Normal 9 6 2 6 4" xfId="42401" xr:uid="{00000000-0005-0000-0000-0000BCA00000}"/>
    <cellStyle name="Normal 9 6 2 7" xfId="16749" xr:uid="{00000000-0005-0000-0000-0000BDA00000}"/>
    <cellStyle name="Normal 9 6 2 7 2" xfId="36701" xr:uid="{00000000-0005-0000-0000-0000BEA00000}"/>
    <cellStyle name="Normal 9 6 2 8" xfId="25301" xr:uid="{00000000-0005-0000-0000-0000BFA00000}"/>
    <cellStyle name="Normal 9 6 2 8 2" xfId="45251" xr:uid="{00000000-0005-0000-0000-0000C0A00000}"/>
    <cellStyle name="Normal 9 6 2 9" xfId="13899" xr:uid="{00000000-0005-0000-0000-0000C1A00000}"/>
    <cellStyle name="Normal 9 6 3" xfId="4043" xr:uid="{00000000-0005-0000-0000-0000C2A00000}"/>
    <cellStyle name="Normal 9 6 3 2" xfId="4044" xr:uid="{00000000-0005-0000-0000-0000C3A00000}"/>
    <cellStyle name="Normal 9 6 3 2 2" xfId="8204" xr:uid="{00000000-0005-0000-0000-0000C4A00000}"/>
    <cellStyle name="Normal 9 6 3 2 2 2" xfId="28158" xr:uid="{00000000-0005-0000-0000-0000C5A00000}"/>
    <cellStyle name="Normal 9 6 3 2 2 2 2" xfId="48108" xr:uid="{00000000-0005-0000-0000-0000C6A00000}"/>
    <cellStyle name="Normal 9 6 3 2 2 3" xfId="19608" xr:uid="{00000000-0005-0000-0000-0000C7A00000}"/>
    <cellStyle name="Normal 9 6 3 2 2 4" xfId="39558" xr:uid="{00000000-0005-0000-0000-0000C8A00000}"/>
    <cellStyle name="Normal 9 6 3 2 3" xfId="11056" xr:uid="{00000000-0005-0000-0000-0000C9A00000}"/>
    <cellStyle name="Normal 9 6 3 2 3 2" xfId="31008" xr:uid="{00000000-0005-0000-0000-0000CAA00000}"/>
    <cellStyle name="Normal 9 6 3 2 3 2 2" xfId="50958" xr:uid="{00000000-0005-0000-0000-0000CBA00000}"/>
    <cellStyle name="Normal 9 6 3 2 3 3" xfId="22458" xr:uid="{00000000-0005-0000-0000-0000CCA00000}"/>
    <cellStyle name="Normal 9 6 3 2 3 4" xfId="42408" xr:uid="{00000000-0005-0000-0000-0000CDA00000}"/>
    <cellStyle name="Normal 9 6 3 2 4" xfId="16756" xr:uid="{00000000-0005-0000-0000-0000CEA00000}"/>
    <cellStyle name="Normal 9 6 3 2 4 2" xfId="36708" xr:uid="{00000000-0005-0000-0000-0000CFA00000}"/>
    <cellStyle name="Normal 9 6 3 2 5" xfId="25308" xr:uid="{00000000-0005-0000-0000-0000D0A00000}"/>
    <cellStyle name="Normal 9 6 3 2 5 2" xfId="45258" xr:uid="{00000000-0005-0000-0000-0000D1A00000}"/>
    <cellStyle name="Normal 9 6 3 2 6" xfId="13906" xr:uid="{00000000-0005-0000-0000-0000D2A00000}"/>
    <cellStyle name="Normal 9 6 3 2 7" xfId="33858" xr:uid="{00000000-0005-0000-0000-0000D3A00000}"/>
    <cellStyle name="Normal 9 6 3 3" xfId="8203" xr:uid="{00000000-0005-0000-0000-0000D4A00000}"/>
    <cellStyle name="Normal 9 6 3 3 2" xfId="28157" xr:uid="{00000000-0005-0000-0000-0000D5A00000}"/>
    <cellStyle name="Normal 9 6 3 3 2 2" xfId="48107" xr:uid="{00000000-0005-0000-0000-0000D6A00000}"/>
    <cellStyle name="Normal 9 6 3 3 3" xfId="19607" xr:uid="{00000000-0005-0000-0000-0000D7A00000}"/>
    <cellStyle name="Normal 9 6 3 3 4" xfId="39557" xr:uid="{00000000-0005-0000-0000-0000D8A00000}"/>
    <cellStyle name="Normal 9 6 3 4" xfId="11055" xr:uid="{00000000-0005-0000-0000-0000D9A00000}"/>
    <cellStyle name="Normal 9 6 3 4 2" xfId="31007" xr:uid="{00000000-0005-0000-0000-0000DAA00000}"/>
    <cellStyle name="Normal 9 6 3 4 2 2" xfId="50957" xr:uid="{00000000-0005-0000-0000-0000DBA00000}"/>
    <cellStyle name="Normal 9 6 3 4 3" xfId="22457" xr:uid="{00000000-0005-0000-0000-0000DCA00000}"/>
    <cellStyle name="Normal 9 6 3 4 4" xfId="42407" xr:uid="{00000000-0005-0000-0000-0000DDA00000}"/>
    <cellStyle name="Normal 9 6 3 5" xfId="16755" xr:uid="{00000000-0005-0000-0000-0000DEA00000}"/>
    <cellStyle name="Normal 9 6 3 5 2" xfId="36707" xr:uid="{00000000-0005-0000-0000-0000DFA00000}"/>
    <cellStyle name="Normal 9 6 3 6" xfId="25307" xr:uid="{00000000-0005-0000-0000-0000E0A00000}"/>
    <cellStyle name="Normal 9 6 3 6 2" xfId="45257" xr:uid="{00000000-0005-0000-0000-0000E1A00000}"/>
    <cellStyle name="Normal 9 6 3 7" xfId="13905" xr:uid="{00000000-0005-0000-0000-0000E2A00000}"/>
    <cellStyle name="Normal 9 6 3 8" xfId="33857" xr:uid="{00000000-0005-0000-0000-0000E3A00000}"/>
    <cellStyle name="Normal 9 6 4" xfId="4045" xr:uid="{00000000-0005-0000-0000-0000E4A00000}"/>
    <cellStyle name="Normal 9 6 4 2" xfId="4046" xr:uid="{00000000-0005-0000-0000-0000E5A00000}"/>
    <cellStyle name="Normal 9 6 4 2 2" xfId="8206" xr:uid="{00000000-0005-0000-0000-0000E6A00000}"/>
    <cellStyle name="Normal 9 6 4 2 2 2" xfId="28160" xr:uid="{00000000-0005-0000-0000-0000E7A00000}"/>
    <cellStyle name="Normal 9 6 4 2 2 2 2" xfId="48110" xr:uid="{00000000-0005-0000-0000-0000E8A00000}"/>
    <cellStyle name="Normal 9 6 4 2 2 3" xfId="19610" xr:uid="{00000000-0005-0000-0000-0000E9A00000}"/>
    <cellStyle name="Normal 9 6 4 2 2 4" xfId="39560" xr:uid="{00000000-0005-0000-0000-0000EAA00000}"/>
    <cellStyle name="Normal 9 6 4 2 3" xfId="11058" xr:uid="{00000000-0005-0000-0000-0000EBA00000}"/>
    <cellStyle name="Normal 9 6 4 2 3 2" xfId="31010" xr:uid="{00000000-0005-0000-0000-0000ECA00000}"/>
    <cellStyle name="Normal 9 6 4 2 3 2 2" xfId="50960" xr:uid="{00000000-0005-0000-0000-0000EDA00000}"/>
    <cellStyle name="Normal 9 6 4 2 3 3" xfId="22460" xr:uid="{00000000-0005-0000-0000-0000EEA00000}"/>
    <cellStyle name="Normal 9 6 4 2 3 4" xfId="42410" xr:uid="{00000000-0005-0000-0000-0000EFA00000}"/>
    <cellStyle name="Normal 9 6 4 2 4" xfId="16758" xr:uid="{00000000-0005-0000-0000-0000F0A00000}"/>
    <cellStyle name="Normal 9 6 4 2 4 2" xfId="36710" xr:uid="{00000000-0005-0000-0000-0000F1A00000}"/>
    <cellStyle name="Normal 9 6 4 2 5" xfId="25310" xr:uid="{00000000-0005-0000-0000-0000F2A00000}"/>
    <cellStyle name="Normal 9 6 4 2 5 2" xfId="45260" xr:uid="{00000000-0005-0000-0000-0000F3A00000}"/>
    <cellStyle name="Normal 9 6 4 2 6" xfId="13908" xr:uid="{00000000-0005-0000-0000-0000F4A00000}"/>
    <cellStyle name="Normal 9 6 4 2 7" xfId="33860" xr:uid="{00000000-0005-0000-0000-0000F5A00000}"/>
    <cellStyle name="Normal 9 6 4 3" xfId="8205" xr:uid="{00000000-0005-0000-0000-0000F6A00000}"/>
    <cellStyle name="Normal 9 6 4 3 2" xfId="28159" xr:uid="{00000000-0005-0000-0000-0000F7A00000}"/>
    <cellStyle name="Normal 9 6 4 3 2 2" xfId="48109" xr:uid="{00000000-0005-0000-0000-0000F8A00000}"/>
    <cellStyle name="Normal 9 6 4 3 3" xfId="19609" xr:uid="{00000000-0005-0000-0000-0000F9A00000}"/>
    <cellStyle name="Normal 9 6 4 3 4" xfId="39559" xr:uid="{00000000-0005-0000-0000-0000FAA00000}"/>
    <cellStyle name="Normal 9 6 4 4" xfId="11057" xr:uid="{00000000-0005-0000-0000-0000FBA00000}"/>
    <cellStyle name="Normal 9 6 4 4 2" xfId="31009" xr:uid="{00000000-0005-0000-0000-0000FCA00000}"/>
    <cellStyle name="Normal 9 6 4 4 2 2" xfId="50959" xr:uid="{00000000-0005-0000-0000-0000FDA00000}"/>
    <cellStyle name="Normal 9 6 4 4 3" xfId="22459" xr:uid="{00000000-0005-0000-0000-0000FEA00000}"/>
    <cellStyle name="Normal 9 6 4 4 4" xfId="42409" xr:uid="{00000000-0005-0000-0000-0000FFA00000}"/>
    <cellStyle name="Normal 9 6 4 5" xfId="16757" xr:uid="{00000000-0005-0000-0000-000000A10000}"/>
    <cellStyle name="Normal 9 6 4 5 2" xfId="36709" xr:uid="{00000000-0005-0000-0000-000001A10000}"/>
    <cellStyle name="Normal 9 6 4 6" xfId="25309" xr:uid="{00000000-0005-0000-0000-000002A10000}"/>
    <cellStyle name="Normal 9 6 4 6 2" xfId="45259" xr:uid="{00000000-0005-0000-0000-000003A10000}"/>
    <cellStyle name="Normal 9 6 4 7" xfId="13907" xr:uid="{00000000-0005-0000-0000-000004A10000}"/>
    <cellStyle name="Normal 9 6 4 8" xfId="33859" xr:uid="{00000000-0005-0000-0000-000005A10000}"/>
    <cellStyle name="Normal 9 6 5" xfId="4047" xr:uid="{00000000-0005-0000-0000-000006A10000}"/>
    <cellStyle name="Normal 9 6 5 2" xfId="8207" xr:uid="{00000000-0005-0000-0000-000007A10000}"/>
    <cellStyle name="Normal 9 6 5 2 2" xfId="28161" xr:uid="{00000000-0005-0000-0000-000008A10000}"/>
    <cellStyle name="Normal 9 6 5 2 2 2" xfId="48111" xr:uid="{00000000-0005-0000-0000-000009A10000}"/>
    <cellStyle name="Normal 9 6 5 2 3" xfId="19611" xr:uid="{00000000-0005-0000-0000-00000AA10000}"/>
    <cellStyle name="Normal 9 6 5 2 4" xfId="39561" xr:uid="{00000000-0005-0000-0000-00000BA10000}"/>
    <cellStyle name="Normal 9 6 5 3" xfId="11059" xr:uid="{00000000-0005-0000-0000-00000CA10000}"/>
    <cellStyle name="Normal 9 6 5 3 2" xfId="31011" xr:uid="{00000000-0005-0000-0000-00000DA10000}"/>
    <cellStyle name="Normal 9 6 5 3 2 2" xfId="50961" xr:uid="{00000000-0005-0000-0000-00000EA10000}"/>
    <cellStyle name="Normal 9 6 5 3 3" xfId="22461" xr:uid="{00000000-0005-0000-0000-00000FA10000}"/>
    <cellStyle name="Normal 9 6 5 3 4" xfId="42411" xr:uid="{00000000-0005-0000-0000-000010A10000}"/>
    <cellStyle name="Normal 9 6 5 4" xfId="16759" xr:uid="{00000000-0005-0000-0000-000011A10000}"/>
    <cellStyle name="Normal 9 6 5 4 2" xfId="36711" xr:uid="{00000000-0005-0000-0000-000012A10000}"/>
    <cellStyle name="Normal 9 6 5 5" xfId="25311" xr:uid="{00000000-0005-0000-0000-000013A10000}"/>
    <cellStyle name="Normal 9 6 5 5 2" xfId="45261" xr:uid="{00000000-0005-0000-0000-000014A10000}"/>
    <cellStyle name="Normal 9 6 5 6" xfId="13909" xr:uid="{00000000-0005-0000-0000-000015A10000}"/>
    <cellStyle name="Normal 9 6 5 7" xfId="33861" xr:uid="{00000000-0005-0000-0000-000016A10000}"/>
    <cellStyle name="Normal 9 6 6" xfId="8196" xr:uid="{00000000-0005-0000-0000-000017A10000}"/>
    <cellStyle name="Normal 9 6 6 2" xfId="28150" xr:uid="{00000000-0005-0000-0000-000018A10000}"/>
    <cellStyle name="Normal 9 6 6 2 2" xfId="48100" xr:uid="{00000000-0005-0000-0000-000019A10000}"/>
    <cellStyle name="Normal 9 6 6 3" xfId="19600" xr:uid="{00000000-0005-0000-0000-00001AA10000}"/>
    <cellStyle name="Normal 9 6 6 4" xfId="39550" xr:uid="{00000000-0005-0000-0000-00001BA10000}"/>
    <cellStyle name="Normal 9 6 7" xfId="11048" xr:uid="{00000000-0005-0000-0000-00001CA10000}"/>
    <cellStyle name="Normal 9 6 7 2" xfId="31000" xr:uid="{00000000-0005-0000-0000-00001DA10000}"/>
    <cellStyle name="Normal 9 6 7 2 2" xfId="50950" xr:uid="{00000000-0005-0000-0000-00001EA10000}"/>
    <cellStyle name="Normal 9 6 7 3" xfId="22450" xr:uid="{00000000-0005-0000-0000-00001FA10000}"/>
    <cellStyle name="Normal 9 6 7 4" xfId="42400" xr:uid="{00000000-0005-0000-0000-000020A10000}"/>
    <cellStyle name="Normal 9 6 8" xfId="16748" xr:uid="{00000000-0005-0000-0000-000021A10000}"/>
    <cellStyle name="Normal 9 6 8 2" xfId="36700" xr:uid="{00000000-0005-0000-0000-000022A10000}"/>
    <cellStyle name="Normal 9 6 9" xfId="25300" xr:uid="{00000000-0005-0000-0000-000023A10000}"/>
    <cellStyle name="Normal 9 6 9 2" xfId="45250" xr:uid="{00000000-0005-0000-0000-000024A10000}"/>
    <cellStyle name="Normal 9 7" xfId="4048" xr:uid="{00000000-0005-0000-0000-000025A10000}"/>
    <cellStyle name="Normal 9 7 10" xfId="33862" xr:uid="{00000000-0005-0000-0000-000026A10000}"/>
    <cellStyle name="Normal 9 7 2" xfId="4049" xr:uid="{00000000-0005-0000-0000-000027A10000}"/>
    <cellStyle name="Normal 9 7 2 2" xfId="4050" xr:uid="{00000000-0005-0000-0000-000028A10000}"/>
    <cellStyle name="Normal 9 7 2 2 2" xfId="8210" xr:uid="{00000000-0005-0000-0000-000029A10000}"/>
    <cellStyle name="Normal 9 7 2 2 2 2" xfId="28164" xr:uid="{00000000-0005-0000-0000-00002AA10000}"/>
    <cellStyle name="Normal 9 7 2 2 2 2 2" xfId="48114" xr:uid="{00000000-0005-0000-0000-00002BA10000}"/>
    <cellStyle name="Normal 9 7 2 2 2 3" xfId="19614" xr:uid="{00000000-0005-0000-0000-00002CA10000}"/>
    <cellStyle name="Normal 9 7 2 2 2 4" xfId="39564" xr:uid="{00000000-0005-0000-0000-00002DA10000}"/>
    <cellStyle name="Normal 9 7 2 2 3" xfId="11062" xr:uid="{00000000-0005-0000-0000-00002EA10000}"/>
    <cellStyle name="Normal 9 7 2 2 3 2" xfId="31014" xr:uid="{00000000-0005-0000-0000-00002FA10000}"/>
    <cellStyle name="Normal 9 7 2 2 3 2 2" xfId="50964" xr:uid="{00000000-0005-0000-0000-000030A10000}"/>
    <cellStyle name="Normal 9 7 2 2 3 3" xfId="22464" xr:uid="{00000000-0005-0000-0000-000031A10000}"/>
    <cellStyle name="Normal 9 7 2 2 3 4" xfId="42414" xr:uid="{00000000-0005-0000-0000-000032A10000}"/>
    <cellStyle name="Normal 9 7 2 2 4" xfId="16762" xr:uid="{00000000-0005-0000-0000-000033A10000}"/>
    <cellStyle name="Normal 9 7 2 2 4 2" xfId="36714" xr:uid="{00000000-0005-0000-0000-000034A10000}"/>
    <cellStyle name="Normal 9 7 2 2 5" xfId="25314" xr:uid="{00000000-0005-0000-0000-000035A10000}"/>
    <cellStyle name="Normal 9 7 2 2 5 2" xfId="45264" xr:uid="{00000000-0005-0000-0000-000036A10000}"/>
    <cellStyle name="Normal 9 7 2 2 6" xfId="13912" xr:uid="{00000000-0005-0000-0000-000037A10000}"/>
    <cellStyle name="Normal 9 7 2 2 7" xfId="33864" xr:uid="{00000000-0005-0000-0000-000038A10000}"/>
    <cellStyle name="Normal 9 7 2 3" xfId="8209" xr:uid="{00000000-0005-0000-0000-000039A10000}"/>
    <cellStyle name="Normal 9 7 2 3 2" xfId="28163" xr:uid="{00000000-0005-0000-0000-00003AA10000}"/>
    <cellStyle name="Normal 9 7 2 3 2 2" xfId="48113" xr:uid="{00000000-0005-0000-0000-00003BA10000}"/>
    <cellStyle name="Normal 9 7 2 3 3" xfId="19613" xr:uid="{00000000-0005-0000-0000-00003CA10000}"/>
    <cellStyle name="Normal 9 7 2 3 4" xfId="39563" xr:uid="{00000000-0005-0000-0000-00003DA10000}"/>
    <cellStyle name="Normal 9 7 2 4" xfId="11061" xr:uid="{00000000-0005-0000-0000-00003EA10000}"/>
    <cellStyle name="Normal 9 7 2 4 2" xfId="31013" xr:uid="{00000000-0005-0000-0000-00003FA10000}"/>
    <cellStyle name="Normal 9 7 2 4 2 2" xfId="50963" xr:uid="{00000000-0005-0000-0000-000040A10000}"/>
    <cellStyle name="Normal 9 7 2 4 3" xfId="22463" xr:uid="{00000000-0005-0000-0000-000041A10000}"/>
    <cellStyle name="Normal 9 7 2 4 4" xfId="42413" xr:uid="{00000000-0005-0000-0000-000042A10000}"/>
    <cellStyle name="Normal 9 7 2 5" xfId="16761" xr:uid="{00000000-0005-0000-0000-000043A10000}"/>
    <cellStyle name="Normal 9 7 2 5 2" xfId="36713" xr:uid="{00000000-0005-0000-0000-000044A10000}"/>
    <cellStyle name="Normal 9 7 2 6" xfId="25313" xr:uid="{00000000-0005-0000-0000-000045A10000}"/>
    <cellStyle name="Normal 9 7 2 6 2" xfId="45263" xr:uid="{00000000-0005-0000-0000-000046A10000}"/>
    <cellStyle name="Normal 9 7 2 7" xfId="13911" xr:uid="{00000000-0005-0000-0000-000047A10000}"/>
    <cellStyle name="Normal 9 7 2 8" xfId="33863" xr:uid="{00000000-0005-0000-0000-000048A10000}"/>
    <cellStyle name="Normal 9 7 3" xfId="4051" xr:uid="{00000000-0005-0000-0000-000049A10000}"/>
    <cellStyle name="Normal 9 7 3 2" xfId="4052" xr:uid="{00000000-0005-0000-0000-00004AA10000}"/>
    <cellStyle name="Normal 9 7 3 2 2" xfId="8212" xr:uid="{00000000-0005-0000-0000-00004BA10000}"/>
    <cellStyle name="Normal 9 7 3 2 2 2" xfId="28166" xr:uid="{00000000-0005-0000-0000-00004CA10000}"/>
    <cellStyle name="Normal 9 7 3 2 2 2 2" xfId="48116" xr:uid="{00000000-0005-0000-0000-00004DA10000}"/>
    <cellStyle name="Normal 9 7 3 2 2 3" xfId="19616" xr:uid="{00000000-0005-0000-0000-00004EA10000}"/>
    <cellStyle name="Normal 9 7 3 2 2 4" xfId="39566" xr:uid="{00000000-0005-0000-0000-00004FA10000}"/>
    <cellStyle name="Normal 9 7 3 2 3" xfId="11064" xr:uid="{00000000-0005-0000-0000-000050A10000}"/>
    <cellStyle name="Normal 9 7 3 2 3 2" xfId="31016" xr:uid="{00000000-0005-0000-0000-000051A10000}"/>
    <cellStyle name="Normal 9 7 3 2 3 2 2" xfId="50966" xr:uid="{00000000-0005-0000-0000-000052A10000}"/>
    <cellStyle name="Normal 9 7 3 2 3 3" xfId="22466" xr:uid="{00000000-0005-0000-0000-000053A10000}"/>
    <cellStyle name="Normal 9 7 3 2 3 4" xfId="42416" xr:uid="{00000000-0005-0000-0000-000054A10000}"/>
    <cellStyle name="Normal 9 7 3 2 4" xfId="16764" xr:uid="{00000000-0005-0000-0000-000055A10000}"/>
    <cellStyle name="Normal 9 7 3 2 4 2" xfId="36716" xr:uid="{00000000-0005-0000-0000-000056A10000}"/>
    <cellStyle name="Normal 9 7 3 2 5" xfId="25316" xr:uid="{00000000-0005-0000-0000-000057A10000}"/>
    <cellStyle name="Normal 9 7 3 2 5 2" xfId="45266" xr:uid="{00000000-0005-0000-0000-000058A10000}"/>
    <cellStyle name="Normal 9 7 3 2 6" xfId="13914" xr:uid="{00000000-0005-0000-0000-000059A10000}"/>
    <cellStyle name="Normal 9 7 3 2 7" xfId="33866" xr:uid="{00000000-0005-0000-0000-00005AA10000}"/>
    <cellStyle name="Normal 9 7 3 3" xfId="8211" xr:uid="{00000000-0005-0000-0000-00005BA10000}"/>
    <cellStyle name="Normal 9 7 3 3 2" xfId="28165" xr:uid="{00000000-0005-0000-0000-00005CA10000}"/>
    <cellStyle name="Normal 9 7 3 3 2 2" xfId="48115" xr:uid="{00000000-0005-0000-0000-00005DA10000}"/>
    <cellStyle name="Normal 9 7 3 3 3" xfId="19615" xr:uid="{00000000-0005-0000-0000-00005EA10000}"/>
    <cellStyle name="Normal 9 7 3 3 4" xfId="39565" xr:uid="{00000000-0005-0000-0000-00005FA10000}"/>
    <cellStyle name="Normal 9 7 3 4" xfId="11063" xr:uid="{00000000-0005-0000-0000-000060A10000}"/>
    <cellStyle name="Normal 9 7 3 4 2" xfId="31015" xr:uid="{00000000-0005-0000-0000-000061A10000}"/>
    <cellStyle name="Normal 9 7 3 4 2 2" xfId="50965" xr:uid="{00000000-0005-0000-0000-000062A10000}"/>
    <cellStyle name="Normal 9 7 3 4 3" xfId="22465" xr:uid="{00000000-0005-0000-0000-000063A10000}"/>
    <cellStyle name="Normal 9 7 3 4 4" xfId="42415" xr:uid="{00000000-0005-0000-0000-000064A10000}"/>
    <cellStyle name="Normal 9 7 3 5" xfId="16763" xr:uid="{00000000-0005-0000-0000-000065A10000}"/>
    <cellStyle name="Normal 9 7 3 5 2" xfId="36715" xr:uid="{00000000-0005-0000-0000-000066A10000}"/>
    <cellStyle name="Normal 9 7 3 6" xfId="25315" xr:uid="{00000000-0005-0000-0000-000067A10000}"/>
    <cellStyle name="Normal 9 7 3 6 2" xfId="45265" xr:uid="{00000000-0005-0000-0000-000068A10000}"/>
    <cellStyle name="Normal 9 7 3 7" xfId="13913" xr:uid="{00000000-0005-0000-0000-000069A10000}"/>
    <cellStyle name="Normal 9 7 3 8" xfId="33865" xr:uid="{00000000-0005-0000-0000-00006AA10000}"/>
    <cellStyle name="Normal 9 7 4" xfId="4053" xr:uid="{00000000-0005-0000-0000-00006BA10000}"/>
    <cellStyle name="Normal 9 7 4 2" xfId="8213" xr:uid="{00000000-0005-0000-0000-00006CA10000}"/>
    <cellStyle name="Normal 9 7 4 2 2" xfId="28167" xr:uid="{00000000-0005-0000-0000-00006DA10000}"/>
    <cellStyle name="Normal 9 7 4 2 2 2" xfId="48117" xr:uid="{00000000-0005-0000-0000-00006EA10000}"/>
    <cellStyle name="Normal 9 7 4 2 3" xfId="19617" xr:uid="{00000000-0005-0000-0000-00006FA10000}"/>
    <cellStyle name="Normal 9 7 4 2 4" xfId="39567" xr:uid="{00000000-0005-0000-0000-000070A10000}"/>
    <cellStyle name="Normal 9 7 4 3" xfId="11065" xr:uid="{00000000-0005-0000-0000-000071A10000}"/>
    <cellStyle name="Normal 9 7 4 3 2" xfId="31017" xr:uid="{00000000-0005-0000-0000-000072A10000}"/>
    <cellStyle name="Normal 9 7 4 3 2 2" xfId="50967" xr:uid="{00000000-0005-0000-0000-000073A10000}"/>
    <cellStyle name="Normal 9 7 4 3 3" xfId="22467" xr:uid="{00000000-0005-0000-0000-000074A10000}"/>
    <cellStyle name="Normal 9 7 4 3 4" xfId="42417" xr:uid="{00000000-0005-0000-0000-000075A10000}"/>
    <cellStyle name="Normal 9 7 4 4" xfId="16765" xr:uid="{00000000-0005-0000-0000-000076A10000}"/>
    <cellStyle name="Normal 9 7 4 4 2" xfId="36717" xr:uid="{00000000-0005-0000-0000-000077A10000}"/>
    <cellStyle name="Normal 9 7 4 5" xfId="25317" xr:uid="{00000000-0005-0000-0000-000078A10000}"/>
    <cellStyle name="Normal 9 7 4 5 2" xfId="45267" xr:uid="{00000000-0005-0000-0000-000079A10000}"/>
    <cellStyle name="Normal 9 7 4 6" xfId="13915" xr:uid="{00000000-0005-0000-0000-00007AA10000}"/>
    <cellStyle name="Normal 9 7 4 7" xfId="33867" xr:uid="{00000000-0005-0000-0000-00007BA10000}"/>
    <cellStyle name="Normal 9 7 5" xfId="8208" xr:uid="{00000000-0005-0000-0000-00007CA10000}"/>
    <cellStyle name="Normal 9 7 5 2" xfId="28162" xr:uid="{00000000-0005-0000-0000-00007DA10000}"/>
    <cellStyle name="Normal 9 7 5 2 2" xfId="48112" xr:uid="{00000000-0005-0000-0000-00007EA10000}"/>
    <cellStyle name="Normal 9 7 5 3" xfId="19612" xr:uid="{00000000-0005-0000-0000-00007FA10000}"/>
    <cellStyle name="Normal 9 7 5 4" xfId="39562" xr:uid="{00000000-0005-0000-0000-000080A10000}"/>
    <cellStyle name="Normal 9 7 6" xfId="11060" xr:uid="{00000000-0005-0000-0000-000081A10000}"/>
    <cellStyle name="Normal 9 7 6 2" xfId="31012" xr:uid="{00000000-0005-0000-0000-000082A10000}"/>
    <cellStyle name="Normal 9 7 6 2 2" xfId="50962" xr:uid="{00000000-0005-0000-0000-000083A10000}"/>
    <cellStyle name="Normal 9 7 6 3" xfId="22462" xr:uid="{00000000-0005-0000-0000-000084A10000}"/>
    <cellStyle name="Normal 9 7 6 4" xfId="42412" xr:uid="{00000000-0005-0000-0000-000085A10000}"/>
    <cellStyle name="Normal 9 7 7" xfId="16760" xr:uid="{00000000-0005-0000-0000-000086A10000}"/>
    <cellStyle name="Normal 9 7 7 2" xfId="36712" xr:uid="{00000000-0005-0000-0000-000087A10000}"/>
    <cellStyle name="Normal 9 7 8" xfId="25312" xr:uid="{00000000-0005-0000-0000-000088A10000}"/>
    <cellStyle name="Normal 9 7 8 2" xfId="45262" xr:uid="{00000000-0005-0000-0000-000089A10000}"/>
    <cellStyle name="Normal 9 7 9" xfId="13910" xr:uid="{00000000-0005-0000-0000-00008AA10000}"/>
    <cellStyle name="Normal 9 8" xfId="4054" xr:uid="{00000000-0005-0000-0000-00008BA10000}"/>
    <cellStyle name="Normal 9 8 2" xfId="4055" xr:uid="{00000000-0005-0000-0000-00008CA10000}"/>
    <cellStyle name="Normal 9 8 2 2" xfId="4056" xr:uid="{00000000-0005-0000-0000-00008DA10000}"/>
    <cellStyle name="Normal 9 8 2 2 2" xfId="8216" xr:uid="{00000000-0005-0000-0000-00008EA10000}"/>
    <cellStyle name="Normal 9 8 2 2 2 2" xfId="28170" xr:uid="{00000000-0005-0000-0000-00008FA10000}"/>
    <cellStyle name="Normal 9 8 2 2 2 2 2" xfId="48120" xr:uid="{00000000-0005-0000-0000-000090A10000}"/>
    <cellStyle name="Normal 9 8 2 2 2 3" xfId="19620" xr:uid="{00000000-0005-0000-0000-000091A10000}"/>
    <cellStyle name="Normal 9 8 2 2 2 4" xfId="39570" xr:uid="{00000000-0005-0000-0000-000092A10000}"/>
    <cellStyle name="Normal 9 8 2 2 3" xfId="11068" xr:uid="{00000000-0005-0000-0000-000093A10000}"/>
    <cellStyle name="Normal 9 8 2 2 3 2" xfId="31020" xr:uid="{00000000-0005-0000-0000-000094A10000}"/>
    <cellStyle name="Normal 9 8 2 2 3 2 2" xfId="50970" xr:uid="{00000000-0005-0000-0000-000095A10000}"/>
    <cellStyle name="Normal 9 8 2 2 3 3" xfId="22470" xr:uid="{00000000-0005-0000-0000-000096A10000}"/>
    <cellStyle name="Normal 9 8 2 2 3 4" xfId="42420" xr:uid="{00000000-0005-0000-0000-000097A10000}"/>
    <cellStyle name="Normal 9 8 2 2 4" xfId="16768" xr:uid="{00000000-0005-0000-0000-000098A10000}"/>
    <cellStyle name="Normal 9 8 2 2 4 2" xfId="36720" xr:uid="{00000000-0005-0000-0000-000099A10000}"/>
    <cellStyle name="Normal 9 8 2 2 5" xfId="25320" xr:uid="{00000000-0005-0000-0000-00009AA10000}"/>
    <cellStyle name="Normal 9 8 2 2 5 2" xfId="45270" xr:uid="{00000000-0005-0000-0000-00009BA10000}"/>
    <cellStyle name="Normal 9 8 2 2 6" xfId="13918" xr:uid="{00000000-0005-0000-0000-00009CA10000}"/>
    <cellStyle name="Normal 9 8 2 2 7" xfId="33870" xr:uid="{00000000-0005-0000-0000-00009DA10000}"/>
    <cellStyle name="Normal 9 8 2 3" xfId="8215" xr:uid="{00000000-0005-0000-0000-00009EA10000}"/>
    <cellStyle name="Normal 9 8 2 3 2" xfId="28169" xr:uid="{00000000-0005-0000-0000-00009FA10000}"/>
    <cellStyle name="Normal 9 8 2 3 2 2" xfId="48119" xr:uid="{00000000-0005-0000-0000-0000A0A10000}"/>
    <cellStyle name="Normal 9 8 2 3 3" xfId="19619" xr:uid="{00000000-0005-0000-0000-0000A1A10000}"/>
    <cellStyle name="Normal 9 8 2 3 4" xfId="39569" xr:uid="{00000000-0005-0000-0000-0000A2A10000}"/>
    <cellStyle name="Normal 9 8 2 4" xfId="11067" xr:uid="{00000000-0005-0000-0000-0000A3A10000}"/>
    <cellStyle name="Normal 9 8 2 4 2" xfId="31019" xr:uid="{00000000-0005-0000-0000-0000A4A10000}"/>
    <cellStyle name="Normal 9 8 2 4 2 2" xfId="50969" xr:uid="{00000000-0005-0000-0000-0000A5A10000}"/>
    <cellStyle name="Normal 9 8 2 4 3" xfId="22469" xr:uid="{00000000-0005-0000-0000-0000A6A10000}"/>
    <cellStyle name="Normal 9 8 2 4 4" xfId="42419" xr:uid="{00000000-0005-0000-0000-0000A7A10000}"/>
    <cellStyle name="Normal 9 8 2 5" xfId="16767" xr:uid="{00000000-0005-0000-0000-0000A8A10000}"/>
    <cellStyle name="Normal 9 8 2 5 2" xfId="36719" xr:uid="{00000000-0005-0000-0000-0000A9A10000}"/>
    <cellStyle name="Normal 9 8 2 6" xfId="25319" xr:uid="{00000000-0005-0000-0000-0000AAA10000}"/>
    <cellStyle name="Normal 9 8 2 6 2" xfId="45269" xr:uid="{00000000-0005-0000-0000-0000ABA10000}"/>
    <cellStyle name="Normal 9 8 2 7" xfId="13917" xr:uid="{00000000-0005-0000-0000-0000ACA10000}"/>
    <cellStyle name="Normal 9 8 2 8" xfId="33869" xr:uid="{00000000-0005-0000-0000-0000ADA10000}"/>
    <cellStyle name="Normal 9 8 3" xfId="4057" xr:uid="{00000000-0005-0000-0000-0000AEA10000}"/>
    <cellStyle name="Normal 9 8 3 2" xfId="4058" xr:uid="{00000000-0005-0000-0000-0000AFA10000}"/>
    <cellStyle name="Normal 9 8 3 2 2" xfId="8218" xr:uid="{00000000-0005-0000-0000-0000B0A10000}"/>
    <cellStyle name="Normal 9 8 3 2 2 2" xfId="28172" xr:uid="{00000000-0005-0000-0000-0000B1A10000}"/>
    <cellStyle name="Normal 9 8 3 2 2 2 2" xfId="48122" xr:uid="{00000000-0005-0000-0000-0000B2A10000}"/>
    <cellStyle name="Normal 9 8 3 2 2 3" xfId="19622" xr:uid="{00000000-0005-0000-0000-0000B3A10000}"/>
    <cellStyle name="Normal 9 8 3 2 2 4" xfId="39572" xr:uid="{00000000-0005-0000-0000-0000B4A10000}"/>
    <cellStyle name="Normal 9 8 3 2 3" xfId="11070" xr:uid="{00000000-0005-0000-0000-0000B5A10000}"/>
    <cellStyle name="Normal 9 8 3 2 3 2" xfId="31022" xr:uid="{00000000-0005-0000-0000-0000B6A10000}"/>
    <cellStyle name="Normal 9 8 3 2 3 2 2" xfId="50972" xr:uid="{00000000-0005-0000-0000-0000B7A10000}"/>
    <cellStyle name="Normal 9 8 3 2 3 3" xfId="22472" xr:uid="{00000000-0005-0000-0000-0000B8A10000}"/>
    <cellStyle name="Normal 9 8 3 2 3 4" xfId="42422" xr:uid="{00000000-0005-0000-0000-0000B9A10000}"/>
    <cellStyle name="Normal 9 8 3 2 4" xfId="16770" xr:uid="{00000000-0005-0000-0000-0000BAA10000}"/>
    <cellStyle name="Normal 9 8 3 2 4 2" xfId="36722" xr:uid="{00000000-0005-0000-0000-0000BBA10000}"/>
    <cellStyle name="Normal 9 8 3 2 5" xfId="25322" xr:uid="{00000000-0005-0000-0000-0000BCA10000}"/>
    <cellStyle name="Normal 9 8 3 2 5 2" xfId="45272" xr:uid="{00000000-0005-0000-0000-0000BDA10000}"/>
    <cellStyle name="Normal 9 8 3 2 6" xfId="13920" xr:uid="{00000000-0005-0000-0000-0000BEA10000}"/>
    <cellStyle name="Normal 9 8 3 2 7" xfId="33872" xr:uid="{00000000-0005-0000-0000-0000BFA10000}"/>
    <cellStyle name="Normal 9 8 3 3" xfId="8217" xr:uid="{00000000-0005-0000-0000-0000C0A10000}"/>
    <cellStyle name="Normal 9 8 3 3 2" xfId="28171" xr:uid="{00000000-0005-0000-0000-0000C1A10000}"/>
    <cellStyle name="Normal 9 8 3 3 2 2" xfId="48121" xr:uid="{00000000-0005-0000-0000-0000C2A10000}"/>
    <cellStyle name="Normal 9 8 3 3 3" xfId="19621" xr:uid="{00000000-0005-0000-0000-0000C3A10000}"/>
    <cellStyle name="Normal 9 8 3 3 4" xfId="39571" xr:uid="{00000000-0005-0000-0000-0000C4A10000}"/>
    <cellStyle name="Normal 9 8 3 4" xfId="11069" xr:uid="{00000000-0005-0000-0000-0000C5A10000}"/>
    <cellStyle name="Normal 9 8 3 4 2" xfId="31021" xr:uid="{00000000-0005-0000-0000-0000C6A10000}"/>
    <cellStyle name="Normal 9 8 3 4 2 2" xfId="50971" xr:uid="{00000000-0005-0000-0000-0000C7A10000}"/>
    <cellStyle name="Normal 9 8 3 4 3" xfId="22471" xr:uid="{00000000-0005-0000-0000-0000C8A10000}"/>
    <cellStyle name="Normal 9 8 3 4 4" xfId="42421" xr:uid="{00000000-0005-0000-0000-0000C9A10000}"/>
    <cellStyle name="Normal 9 8 3 5" xfId="16769" xr:uid="{00000000-0005-0000-0000-0000CAA10000}"/>
    <cellStyle name="Normal 9 8 3 5 2" xfId="36721" xr:uid="{00000000-0005-0000-0000-0000CBA10000}"/>
    <cellStyle name="Normal 9 8 3 6" xfId="25321" xr:uid="{00000000-0005-0000-0000-0000CCA10000}"/>
    <cellStyle name="Normal 9 8 3 6 2" xfId="45271" xr:uid="{00000000-0005-0000-0000-0000CDA10000}"/>
    <cellStyle name="Normal 9 8 3 7" xfId="13919" xr:uid="{00000000-0005-0000-0000-0000CEA10000}"/>
    <cellStyle name="Normal 9 8 3 8" xfId="33871" xr:uid="{00000000-0005-0000-0000-0000CFA10000}"/>
    <cellStyle name="Normal 9 8 4" xfId="8214" xr:uid="{00000000-0005-0000-0000-0000D0A10000}"/>
    <cellStyle name="Normal 9 8 4 2" xfId="28168" xr:uid="{00000000-0005-0000-0000-0000D1A10000}"/>
    <cellStyle name="Normal 9 8 4 2 2" xfId="48118" xr:uid="{00000000-0005-0000-0000-0000D2A10000}"/>
    <cellStyle name="Normal 9 8 4 3" xfId="19618" xr:uid="{00000000-0005-0000-0000-0000D3A10000}"/>
    <cellStyle name="Normal 9 8 4 4" xfId="39568" xr:uid="{00000000-0005-0000-0000-0000D4A10000}"/>
    <cellStyle name="Normal 9 8 5" xfId="11066" xr:uid="{00000000-0005-0000-0000-0000D5A10000}"/>
    <cellStyle name="Normal 9 8 5 2" xfId="31018" xr:uid="{00000000-0005-0000-0000-0000D6A10000}"/>
    <cellStyle name="Normal 9 8 5 2 2" xfId="50968" xr:uid="{00000000-0005-0000-0000-0000D7A10000}"/>
    <cellStyle name="Normal 9 8 5 3" xfId="22468" xr:uid="{00000000-0005-0000-0000-0000D8A10000}"/>
    <cellStyle name="Normal 9 8 5 4" xfId="42418" xr:uid="{00000000-0005-0000-0000-0000D9A10000}"/>
    <cellStyle name="Normal 9 8 6" xfId="16766" xr:uid="{00000000-0005-0000-0000-0000DAA10000}"/>
    <cellStyle name="Normal 9 8 6 2" xfId="36718" xr:uid="{00000000-0005-0000-0000-0000DBA10000}"/>
    <cellStyle name="Normal 9 8 7" xfId="25318" xr:uid="{00000000-0005-0000-0000-0000DCA10000}"/>
    <cellStyle name="Normal 9 8 7 2" xfId="45268" xr:uid="{00000000-0005-0000-0000-0000DDA10000}"/>
    <cellStyle name="Normal 9 8 8" xfId="13916" xr:uid="{00000000-0005-0000-0000-0000DEA10000}"/>
    <cellStyle name="Normal 9 8 9" xfId="33868" xr:uid="{00000000-0005-0000-0000-0000DFA10000}"/>
    <cellStyle name="Normal 9 9" xfId="4059" xr:uid="{00000000-0005-0000-0000-0000E0A10000}"/>
    <cellStyle name="Normal 9 9 2" xfId="4060" xr:uid="{00000000-0005-0000-0000-0000E1A10000}"/>
    <cellStyle name="Normal 9 9 2 2" xfId="8220" xr:uid="{00000000-0005-0000-0000-0000E2A10000}"/>
    <cellStyle name="Normal 9 9 2 2 2" xfId="28174" xr:uid="{00000000-0005-0000-0000-0000E3A10000}"/>
    <cellStyle name="Normal 9 9 2 2 2 2" xfId="48124" xr:uid="{00000000-0005-0000-0000-0000E4A10000}"/>
    <cellStyle name="Normal 9 9 2 2 3" xfId="19624" xr:uid="{00000000-0005-0000-0000-0000E5A10000}"/>
    <cellStyle name="Normal 9 9 2 2 4" xfId="39574" xr:uid="{00000000-0005-0000-0000-0000E6A10000}"/>
    <cellStyle name="Normal 9 9 2 3" xfId="11072" xr:uid="{00000000-0005-0000-0000-0000E7A10000}"/>
    <cellStyle name="Normal 9 9 2 3 2" xfId="31024" xr:uid="{00000000-0005-0000-0000-0000E8A10000}"/>
    <cellStyle name="Normal 9 9 2 3 2 2" xfId="50974" xr:uid="{00000000-0005-0000-0000-0000E9A10000}"/>
    <cellStyle name="Normal 9 9 2 3 3" xfId="22474" xr:uid="{00000000-0005-0000-0000-0000EAA10000}"/>
    <cellStyle name="Normal 9 9 2 3 4" xfId="42424" xr:uid="{00000000-0005-0000-0000-0000EBA10000}"/>
    <cellStyle name="Normal 9 9 2 4" xfId="16772" xr:uid="{00000000-0005-0000-0000-0000ECA10000}"/>
    <cellStyle name="Normal 9 9 2 4 2" xfId="36724" xr:uid="{00000000-0005-0000-0000-0000EDA10000}"/>
    <cellStyle name="Normal 9 9 2 5" xfId="25324" xr:uid="{00000000-0005-0000-0000-0000EEA10000}"/>
    <cellStyle name="Normal 9 9 2 5 2" xfId="45274" xr:uid="{00000000-0005-0000-0000-0000EFA10000}"/>
    <cellStyle name="Normal 9 9 2 6" xfId="13922" xr:uid="{00000000-0005-0000-0000-0000F0A10000}"/>
    <cellStyle name="Normal 9 9 2 7" xfId="33874" xr:uid="{00000000-0005-0000-0000-0000F1A10000}"/>
    <cellStyle name="Normal 9 9 3" xfId="8219" xr:uid="{00000000-0005-0000-0000-0000F2A10000}"/>
    <cellStyle name="Normal 9 9 3 2" xfId="28173" xr:uid="{00000000-0005-0000-0000-0000F3A10000}"/>
    <cellStyle name="Normal 9 9 3 2 2" xfId="48123" xr:uid="{00000000-0005-0000-0000-0000F4A10000}"/>
    <cellStyle name="Normal 9 9 3 3" xfId="19623" xr:uid="{00000000-0005-0000-0000-0000F5A10000}"/>
    <cellStyle name="Normal 9 9 3 4" xfId="39573" xr:uid="{00000000-0005-0000-0000-0000F6A10000}"/>
    <cellStyle name="Normal 9 9 4" xfId="11071" xr:uid="{00000000-0005-0000-0000-0000F7A10000}"/>
    <cellStyle name="Normal 9 9 4 2" xfId="31023" xr:uid="{00000000-0005-0000-0000-0000F8A10000}"/>
    <cellStyle name="Normal 9 9 4 2 2" xfId="50973" xr:uid="{00000000-0005-0000-0000-0000F9A10000}"/>
    <cellStyle name="Normal 9 9 4 3" xfId="22473" xr:uid="{00000000-0005-0000-0000-0000FAA10000}"/>
    <cellStyle name="Normal 9 9 4 4" xfId="42423" xr:uid="{00000000-0005-0000-0000-0000FBA10000}"/>
    <cellStyle name="Normal 9 9 5" xfId="16771" xr:uid="{00000000-0005-0000-0000-0000FCA10000}"/>
    <cellStyle name="Normal 9 9 5 2" xfId="36723" xr:uid="{00000000-0005-0000-0000-0000FDA10000}"/>
    <cellStyle name="Normal 9 9 6" xfId="25323" xr:uid="{00000000-0005-0000-0000-0000FEA10000}"/>
    <cellStyle name="Normal 9 9 6 2" xfId="45273" xr:uid="{00000000-0005-0000-0000-0000FFA10000}"/>
    <cellStyle name="Normal 9 9 7" xfId="13921" xr:uid="{00000000-0005-0000-0000-000000A20000}"/>
    <cellStyle name="Normal 9 9 8" xfId="33873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RORO9912" xfId="5" xr:uid="{00000000-0005-0000-0000-000004A20000}"/>
    <cellStyle name="Normal_Rorw0106.pb" xfId="6" xr:uid="{00000000-0005-0000-0000-000005A20000}"/>
    <cellStyle name="Note 2" xfId="4061" xr:uid="{00000000-0005-0000-0000-000006A20000}"/>
    <cellStyle name="Note 2 2" xfId="4062" xr:uid="{00000000-0005-0000-0000-000007A20000}"/>
    <cellStyle name="Note 3" xfId="4063" xr:uid="{00000000-0005-0000-0000-000008A20000}"/>
    <cellStyle name="Note 4" xfId="4064" xr:uid="{00000000-0005-0000-0000-000009A20000}"/>
    <cellStyle name="Note 5" xfId="5885" xr:uid="{00000000-0005-0000-0000-00000AA20000}"/>
    <cellStyle name="Note 5 2" xfId="8739" xr:uid="{00000000-0005-0000-0000-00000BA20000}"/>
    <cellStyle name="Note 5 2 2" xfId="28691" xr:uid="{00000000-0005-0000-0000-00000CA20000}"/>
    <cellStyle name="Note 5 2 2 2" xfId="48641" xr:uid="{00000000-0005-0000-0000-00000DA20000}"/>
    <cellStyle name="Note 5 2 3" xfId="20141" xr:uid="{00000000-0005-0000-0000-00000EA20000}"/>
    <cellStyle name="Note 5 2 4" xfId="40091" xr:uid="{00000000-0005-0000-0000-00000FA20000}"/>
    <cellStyle name="Note 5 3" xfId="11589" xr:uid="{00000000-0005-0000-0000-000010A20000}"/>
    <cellStyle name="Note 5 3 2" xfId="31541" xr:uid="{00000000-0005-0000-0000-000011A20000}"/>
    <cellStyle name="Note 5 3 2 2" xfId="51491" xr:uid="{00000000-0005-0000-0000-000012A20000}"/>
    <cellStyle name="Note 5 3 3" xfId="22991" xr:uid="{00000000-0005-0000-0000-000013A20000}"/>
    <cellStyle name="Note 5 3 4" xfId="42941" xr:uid="{00000000-0005-0000-0000-000014A20000}"/>
    <cellStyle name="Note 5 4" xfId="17291" xr:uid="{00000000-0005-0000-0000-000015A20000}"/>
    <cellStyle name="Note 5 4 2" xfId="37241" xr:uid="{00000000-0005-0000-0000-000016A20000}"/>
    <cellStyle name="Note 5 5" xfId="25841" xr:uid="{00000000-0005-0000-0000-000017A20000}"/>
    <cellStyle name="Note 5 5 2" xfId="45791" xr:uid="{00000000-0005-0000-0000-000018A20000}"/>
    <cellStyle name="Note 5 6" xfId="14439" xr:uid="{00000000-0005-0000-0000-000019A20000}"/>
    <cellStyle name="Note 5 7" xfId="34391" xr:uid="{00000000-0005-0000-0000-00001AA20000}"/>
    <cellStyle name="Output 2" xfId="4065" xr:uid="{00000000-0005-0000-0000-00001BA20000}"/>
    <cellStyle name="Output 3" xfId="4066" xr:uid="{00000000-0005-0000-0000-00001CA20000}"/>
    <cellStyle name="Output 4" xfId="4067" xr:uid="{00000000-0005-0000-0000-00001DA20000}"/>
    <cellStyle name="OUTPUT AMOUNTS" xfId="7" xr:uid="{00000000-0005-0000-0000-00001EA20000}"/>
    <cellStyle name="OUTPUT COLUMN HEADINGS" xfId="8" xr:uid="{00000000-0005-0000-0000-00001FA20000}"/>
    <cellStyle name="OUTPUT LINE ITEMS" xfId="9" xr:uid="{00000000-0005-0000-0000-000020A20000}"/>
    <cellStyle name="OUTPUT REPORT HEADING" xfId="10" xr:uid="{00000000-0005-0000-0000-000021A20000}"/>
    <cellStyle name="OUTPUT REPORT TITLE" xfId="11" xr:uid="{00000000-0005-0000-0000-000022A20000}"/>
    <cellStyle name="Percent" xfId="12" builtinId="5"/>
    <cellStyle name="Percent 2" xfId="4068" xr:uid="{00000000-0005-0000-0000-000024A20000}"/>
    <cellStyle name="Percent 2 10" xfId="4069" xr:uid="{00000000-0005-0000-0000-000025A20000}"/>
    <cellStyle name="Percent 2 10 2" xfId="4070" xr:uid="{00000000-0005-0000-0000-000026A20000}"/>
    <cellStyle name="Percent 2 10 2 2" xfId="8223" xr:uid="{00000000-0005-0000-0000-000027A20000}"/>
    <cellStyle name="Percent 2 10 2 2 2" xfId="28177" xr:uid="{00000000-0005-0000-0000-000028A20000}"/>
    <cellStyle name="Percent 2 10 2 2 2 2" xfId="48127" xr:uid="{00000000-0005-0000-0000-000029A20000}"/>
    <cellStyle name="Percent 2 10 2 2 3" xfId="19627" xr:uid="{00000000-0005-0000-0000-00002AA20000}"/>
    <cellStyle name="Percent 2 10 2 2 4" xfId="39577" xr:uid="{00000000-0005-0000-0000-00002BA20000}"/>
    <cellStyle name="Percent 2 10 2 3" xfId="11075" xr:uid="{00000000-0005-0000-0000-00002CA20000}"/>
    <cellStyle name="Percent 2 10 2 3 2" xfId="31027" xr:uid="{00000000-0005-0000-0000-00002DA20000}"/>
    <cellStyle name="Percent 2 10 2 3 2 2" xfId="50977" xr:uid="{00000000-0005-0000-0000-00002EA20000}"/>
    <cellStyle name="Percent 2 10 2 3 3" xfId="22477" xr:uid="{00000000-0005-0000-0000-00002FA20000}"/>
    <cellStyle name="Percent 2 10 2 3 4" xfId="42427" xr:uid="{00000000-0005-0000-0000-000030A20000}"/>
    <cellStyle name="Percent 2 10 2 4" xfId="16775" xr:uid="{00000000-0005-0000-0000-000031A20000}"/>
    <cellStyle name="Percent 2 10 2 4 2" xfId="36727" xr:uid="{00000000-0005-0000-0000-000032A20000}"/>
    <cellStyle name="Percent 2 10 2 5" xfId="25327" xr:uid="{00000000-0005-0000-0000-000033A20000}"/>
    <cellStyle name="Percent 2 10 2 5 2" xfId="45277" xr:uid="{00000000-0005-0000-0000-000034A20000}"/>
    <cellStyle name="Percent 2 10 2 6" xfId="13925" xr:uid="{00000000-0005-0000-0000-000035A20000}"/>
    <cellStyle name="Percent 2 10 2 7" xfId="33877" xr:uid="{00000000-0005-0000-0000-000036A20000}"/>
    <cellStyle name="Percent 2 10 3" xfId="8222" xr:uid="{00000000-0005-0000-0000-000037A20000}"/>
    <cellStyle name="Percent 2 10 3 2" xfId="28176" xr:uid="{00000000-0005-0000-0000-000038A20000}"/>
    <cellStyle name="Percent 2 10 3 2 2" xfId="48126" xr:uid="{00000000-0005-0000-0000-000039A20000}"/>
    <cellStyle name="Percent 2 10 3 3" xfId="19626" xr:uid="{00000000-0005-0000-0000-00003AA20000}"/>
    <cellStyle name="Percent 2 10 3 4" xfId="39576" xr:uid="{00000000-0005-0000-0000-00003BA20000}"/>
    <cellStyle name="Percent 2 10 4" xfId="11074" xr:uid="{00000000-0005-0000-0000-00003CA20000}"/>
    <cellStyle name="Percent 2 10 4 2" xfId="31026" xr:uid="{00000000-0005-0000-0000-00003DA20000}"/>
    <cellStyle name="Percent 2 10 4 2 2" xfId="50976" xr:uid="{00000000-0005-0000-0000-00003EA20000}"/>
    <cellStyle name="Percent 2 10 4 3" xfId="22476" xr:uid="{00000000-0005-0000-0000-00003FA20000}"/>
    <cellStyle name="Percent 2 10 4 4" xfId="42426" xr:uid="{00000000-0005-0000-0000-000040A20000}"/>
    <cellStyle name="Percent 2 10 5" xfId="16774" xr:uid="{00000000-0005-0000-0000-000041A20000}"/>
    <cellStyle name="Percent 2 10 5 2" xfId="36726" xr:uid="{00000000-0005-0000-0000-000042A20000}"/>
    <cellStyle name="Percent 2 10 6" xfId="25326" xr:uid="{00000000-0005-0000-0000-000043A20000}"/>
    <cellStyle name="Percent 2 10 6 2" xfId="45276" xr:uid="{00000000-0005-0000-0000-000044A20000}"/>
    <cellStyle name="Percent 2 10 7" xfId="13924" xr:uid="{00000000-0005-0000-0000-000045A20000}"/>
    <cellStyle name="Percent 2 10 8" xfId="33876" xr:uid="{00000000-0005-0000-0000-000046A20000}"/>
    <cellStyle name="Percent 2 11" xfId="4071" xr:uid="{00000000-0005-0000-0000-000047A20000}"/>
    <cellStyle name="Percent 2 11 2" xfId="8224" xr:uid="{00000000-0005-0000-0000-000048A20000}"/>
    <cellStyle name="Percent 2 11 2 2" xfId="28178" xr:uid="{00000000-0005-0000-0000-000049A20000}"/>
    <cellStyle name="Percent 2 11 2 2 2" xfId="48128" xr:uid="{00000000-0005-0000-0000-00004AA20000}"/>
    <cellStyle name="Percent 2 11 2 3" xfId="19628" xr:uid="{00000000-0005-0000-0000-00004BA20000}"/>
    <cellStyle name="Percent 2 11 2 4" xfId="39578" xr:uid="{00000000-0005-0000-0000-00004CA20000}"/>
    <cellStyle name="Percent 2 11 3" xfId="11076" xr:uid="{00000000-0005-0000-0000-00004DA20000}"/>
    <cellStyle name="Percent 2 11 3 2" xfId="31028" xr:uid="{00000000-0005-0000-0000-00004EA20000}"/>
    <cellStyle name="Percent 2 11 3 2 2" xfId="50978" xr:uid="{00000000-0005-0000-0000-00004FA20000}"/>
    <cellStyle name="Percent 2 11 3 3" xfId="22478" xr:uid="{00000000-0005-0000-0000-000050A20000}"/>
    <cellStyle name="Percent 2 11 3 4" xfId="42428" xr:uid="{00000000-0005-0000-0000-000051A20000}"/>
    <cellStyle name="Percent 2 11 4" xfId="16776" xr:uid="{00000000-0005-0000-0000-000052A20000}"/>
    <cellStyle name="Percent 2 11 4 2" xfId="36728" xr:uid="{00000000-0005-0000-0000-000053A20000}"/>
    <cellStyle name="Percent 2 11 5" xfId="25328" xr:uid="{00000000-0005-0000-0000-000054A20000}"/>
    <cellStyle name="Percent 2 11 5 2" xfId="45278" xr:uid="{00000000-0005-0000-0000-000055A20000}"/>
    <cellStyle name="Percent 2 11 6" xfId="13926" xr:uid="{00000000-0005-0000-0000-000056A20000}"/>
    <cellStyle name="Percent 2 11 7" xfId="33878" xr:uid="{00000000-0005-0000-0000-000057A20000}"/>
    <cellStyle name="Percent 2 12" xfId="4072" xr:uid="{00000000-0005-0000-0000-000058A20000}"/>
    <cellStyle name="Percent 2 12 2" xfId="8225" xr:uid="{00000000-0005-0000-0000-000059A20000}"/>
    <cellStyle name="Percent 2 12 2 2" xfId="28179" xr:uid="{00000000-0005-0000-0000-00005AA20000}"/>
    <cellStyle name="Percent 2 12 2 2 2" xfId="48129" xr:uid="{00000000-0005-0000-0000-00005BA20000}"/>
    <cellStyle name="Percent 2 12 2 3" xfId="19629" xr:uid="{00000000-0005-0000-0000-00005CA20000}"/>
    <cellStyle name="Percent 2 12 2 4" xfId="39579" xr:uid="{00000000-0005-0000-0000-00005DA20000}"/>
    <cellStyle name="Percent 2 12 3" xfId="11077" xr:uid="{00000000-0005-0000-0000-00005EA20000}"/>
    <cellStyle name="Percent 2 12 3 2" xfId="31029" xr:uid="{00000000-0005-0000-0000-00005FA20000}"/>
    <cellStyle name="Percent 2 12 3 2 2" xfId="50979" xr:uid="{00000000-0005-0000-0000-000060A20000}"/>
    <cellStyle name="Percent 2 12 3 3" xfId="22479" xr:uid="{00000000-0005-0000-0000-000061A20000}"/>
    <cellStyle name="Percent 2 12 3 4" xfId="42429" xr:uid="{00000000-0005-0000-0000-000062A20000}"/>
    <cellStyle name="Percent 2 12 4" xfId="16777" xr:uid="{00000000-0005-0000-0000-000063A20000}"/>
    <cellStyle name="Percent 2 12 4 2" xfId="36729" xr:uid="{00000000-0005-0000-0000-000064A20000}"/>
    <cellStyle name="Percent 2 12 5" xfId="25329" xr:uid="{00000000-0005-0000-0000-000065A20000}"/>
    <cellStyle name="Percent 2 12 5 2" xfId="45279" xr:uid="{00000000-0005-0000-0000-000066A20000}"/>
    <cellStyle name="Percent 2 12 6" xfId="13927" xr:uid="{00000000-0005-0000-0000-000067A20000}"/>
    <cellStyle name="Percent 2 12 7" xfId="33879" xr:uid="{00000000-0005-0000-0000-000068A20000}"/>
    <cellStyle name="Percent 2 13" xfId="4073" xr:uid="{00000000-0005-0000-0000-000069A20000}"/>
    <cellStyle name="Percent 2 13 2" xfId="8226" xr:uid="{00000000-0005-0000-0000-00006AA20000}"/>
    <cellStyle name="Percent 2 13 2 2" xfId="28180" xr:uid="{00000000-0005-0000-0000-00006BA20000}"/>
    <cellStyle name="Percent 2 13 2 2 2" xfId="48130" xr:uid="{00000000-0005-0000-0000-00006CA20000}"/>
    <cellStyle name="Percent 2 13 2 3" xfId="19630" xr:uid="{00000000-0005-0000-0000-00006DA20000}"/>
    <cellStyle name="Percent 2 13 2 4" xfId="39580" xr:uid="{00000000-0005-0000-0000-00006EA20000}"/>
    <cellStyle name="Percent 2 13 3" xfId="11078" xr:uid="{00000000-0005-0000-0000-00006FA20000}"/>
    <cellStyle name="Percent 2 13 3 2" xfId="31030" xr:uid="{00000000-0005-0000-0000-000070A20000}"/>
    <cellStyle name="Percent 2 13 3 2 2" xfId="50980" xr:uid="{00000000-0005-0000-0000-000071A20000}"/>
    <cellStyle name="Percent 2 13 3 3" xfId="22480" xr:uid="{00000000-0005-0000-0000-000072A20000}"/>
    <cellStyle name="Percent 2 13 3 4" xfId="42430" xr:uid="{00000000-0005-0000-0000-000073A20000}"/>
    <cellStyle name="Percent 2 13 4" xfId="16778" xr:uid="{00000000-0005-0000-0000-000074A20000}"/>
    <cellStyle name="Percent 2 13 4 2" xfId="36730" xr:uid="{00000000-0005-0000-0000-000075A20000}"/>
    <cellStyle name="Percent 2 13 5" xfId="25330" xr:uid="{00000000-0005-0000-0000-000076A20000}"/>
    <cellStyle name="Percent 2 13 5 2" xfId="45280" xr:uid="{00000000-0005-0000-0000-000077A20000}"/>
    <cellStyle name="Percent 2 13 6" xfId="13928" xr:uid="{00000000-0005-0000-0000-000078A20000}"/>
    <cellStyle name="Percent 2 13 7" xfId="33880" xr:uid="{00000000-0005-0000-0000-000079A20000}"/>
    <cellStyle name="Percent 2 14" xfId="4074" xr:uid="{00000000-0005-0000-0000-00007AA20000}"/>
    <cellStyle name="Percent 2 14 2" xfId="8227" xr:uid="{00000000-0005-0000-0000-00007BA20000}"/>
    <cellStyle name="Percent 2 14 2 2" xfId="28181" xr:uid="{00000000-0005-0000-0000-00007CA20000}"/>
    <cellStyle name="Percent 2 14 2 2 2" xfId="48131" xr:uid="{00000000-0005-0000-0000-00007DA20000}"/>
    <cellStyle name="Percent 2 14 2 3" xfId="19631" xr:uid="{00000000-0005-0000-0000-00007EA20000}"/>
    <cellStyle name="Percent 2 14 2 4" xfId="39581" xr:uid="{00000000-0005-0000-0000-00007FA20000}"/>
    <cellStyle name="Percent 2 14 3" xfId="11079" xr:uid="{00000000-0005-0000-0000-000080A20000}"/>
    <cellStyle name="Percent 2 14 3 2" xfId="31031" xr:uid="{00000000-0005-0000-0000-000081A20000}"/>
    <cellStyle name="Percent 2 14 3 2 2" xfId="50981" xr:uid="{00000000-0005-0000-0000-000082A20000}"/>
    <cellStyle name="Percent 2 14 3 3" xfId="22481" xr:uid="{00000000-0005-0000-0000-000083A20000}"/>
    <cellStyle name="Percent 2 14 3 4" xfId="42431" xr:uid="{00000000-0005-0000-0000-000084A20000}"/>
    <cellStyle name="Percent 2 14 4" xfId="16779" xr:uid="{00000000-0005-0000-0000-000085A20000}"/>
    <cellStyle name="Percent 2 14 4 2" xfId="36731" xr:uid="{00000000-0005-0000-0000-000086A20000}"/>
    <cellStyle name="Percent 2 14 5" xfId="25331" xr:uid="{00000000-0005-0000-0000-000087A20000}"/>
    <cellStyle name="Percent 2 14 5 2" xfId="45281" xr:uid="{00000000-0005-0000-0000-000088A20000}"/>
    <cellStyle name="Percent 2 14 6" xfId="13929" xr:uid="{00000000-0005-0000-0000-000089A20000}"/>
    <cellStyle name="Percent 2 14 7" xfId="33881" xr:uid="{00000000-0005-0000-0000-00008AA20000}"/>
    <cellStyle name="Percent 2 15" xfId="4075" xr:uid="{00000000-0005-0000-0000-00008BA20000}"/>
    <cellStyle name="Percent 2 15 2" xfId="8228" xr:uid="{00000000-0005-0000-0000-00008CA20000}"/>
    <cellStyle name="Percent 2 15 2 2" xfId="28182" xr:uid="{00000000-0005-0000-0000-00008DA20000}"/>
    <cellStyle name="Percent 2 15 2 2 2" xfId="48132" xr:uid="{00000000-0005-0000-0000-00008EA20000}"/>
    <cellStyle name="Percent 2 15 2 3" xfId="19632" xr:uid="{00000000-0005-0000-0000-00008FA20000}"/>
    <cellStyle name="Percent 2 15 2 4" xfId="39582" xr:uid="{00000000-0005-0000-0000-000090A20000}"/>
    <cellStyle name="Percent 2 15 3" xfId="11080" xr:uid="{00000000-0005-0000-0000-000091A20000}"/>
    <cellStyle name="Percent 2 15 3 2" xfId="31032" xr:uid="{00000000-0005-0000-0000-000092A20000}"/>
    <cellStyle name="Percent 2 15 3 2 2" xfId="50982" xr:uid="{00000000-0005-0000-0000-000093A20000}"/>
    <cellStyle name="Percent 2 15 3 3" xfId="22482" xr:uid="{00000000-0005-0000-0000-000094A20000}"/>
    <cellStyle name="Percent 2 15 3 4" xfId="42432" xr:uid="{00000000-0005-0000-0000-000095A20000}"/>
    <cellStyle name="Percent 2 15 4" xfId="16780" xr:uid="{00000000-0005-0000-0000-000096A20000}"/>
    <cellStyle name="Percent 2 15 4 2" xfId="36732" xr:uid="{00000000-0005-0000-0000-000097A20000}"/>
    <cellStyle name="Percent 2 15 5" xfId="25332" xr:uid="{00000000-0005-0000-0000-000098A20000}"/>
    <cellStyle name="Percent 2 15 5 2" xfId="45282" xr:uid="{00000000-0005-0000-0000-000099A20000}"/>
    <cellStyle name="Percent 2 15 6" xfId="13930" xr:uid="{00000000-0005-0000-0000-00009AA20000}"/>
    <cellStyle name="Percent 2 15 7" xfId="33882" xr:uid="{00000000-0005-0000-0000-00009BA20000}"/>
    <cellStyle name="Percent 2 16" xfId="4076" xr:uid="{00000000-0005-0000-0000-00009CA20000}"/>
    <cellStyle name="Percent 2 16 2" xfId="8229" xr:uid="{00000000-0005-0000-0000-00009DA20000}"/>
    <cellStyle name="Percent 2 16 2 2" xfId="28183" xr:uid="{00000000-0005-0000-0000-00009EA20000}"/>
    <cellStyle name="Percent 2 16 2 2 2" xfId="48133" xr:uid="{00000000-0005-0000-0000-00009FA20000}"/>
    <cellStyle name="Percent 2 16 2 3" xfId="19633" xr:uid="{00000000-0005-0000-0000-0000A0A20000}"/>
    <cellStyle name="Percent 2 16 2 4" xfId="39583" xr:uid="{00000000-0005-0000-0000-0000A1A20000}"/>
    <cellStyle name="Percent 2 16 3" xfId="11081" xr:uid="{00000000-0005-0000-0000-0000A2A20000}"/>
    <cellStyle name="Percent 2 16 3 2" xfId="31033" xr:uid="{00000000-0005-0000-0000-0000A3A20000}"/>
    <cellStyle name="Percent 2 16 3 2 2" xfId="50983" xr:uid="{00000000-0005-0000-0000-0000A4A20000}"/>
    <cellStyle name="Percent 2 16 3 3" xfId="22483" xr:uid="{00000000-0005-0000-0000-0000A5A20000}"/>
    <cellStyle name="Percent 2 16 3 4" xfId="42433" xr:uid="{00000000-0005-0000-0000-0000A6A20000}"/>
    <cellStyle name="Percent 2 16 4" xfId="16781" xr:uid="{00000000-0005-0000-0000-0000A7A20000}"/>
    <cellStyle name="Percent 2 16 4 2" xfId="36733" xr:uid="{00000000-0005-0000-0000-0000A8A20000}"/>
    <cellStyle name="Percent 2 16 5" xfId="25333" xr:uid="{00000000-0005-0000-0000-0000A9A20000}"/>
    <cellStyle name="Percent 2 16 5 2" xfId="45283" xr:uid="{00000000-0005-0000-0000-0000AAA20000}"/>
    <cellStyle name="Percent 2 16 6" xfId="13931" xr:uid="{00000000-0005-0000-0000-0000ABA20000}"/>
    <cellStyle name="Percent 2 16 7" xfId="33883" xr:uid="{00000000-0005-0000-0000-0000ACA20000}"/>
    <cellStyle name="Percent 2 17" xfId="5867" xr:uid="{00000000-0005-0000-0000-0000ADA20000}"/>
    <cellStyle name="Percent 2 18" xfId="8221" xr:uid="{00000000-0005-0000-0000-0000AEA20000}"/>
    <cellStyle name="Percent 2 18 2" xfId="28175" xr:uid="{00000000-0005-0000-0000-0000AFA20000}"/>
    <cellStyle name="Percent 2 18 2 2" xfId="48125" xr:uid="{00000000-0005-0000-0000-0000B0A20000}"/>
    <cellStyle name="Percent 2 18 3" xfId="19625" xr:uid="{00000000-0005-0000-0000-0000B1A20000}"/>
    <cellStyle name="Percent 2 18 4" xfId="39575" xr:uid="{00000000-0005-0000-0000-0000B2A20000}"/>
    <cellStyle name="Percent 2 19" xfId="11073" xr:uid="{00000000-0005-0000-0000-0000B3A20000}"/>
    <cellStyle name="Percent 2 19 2" xfId="31025" xr:uid="{00000000-0005-0000-0000-0000B4A20000}"/>
    <cellStyle name="Percent 2 19 2 2" xfId="50975" xr:uid="{00000000-0005-0000-0000-0000B5A20000}"/>
    <cellStyle name="Percent 2 19 3" xfId="22475" xr:uid="{00000000-0005-0000-0000-0000B6A20000}"/>
    <cellStyle name="Percent 2 19 4" xfId="42425" xr:uid="{00000000-0005-0000-0000-0000B7A20000}"/>
    <cellStyle name="Percent 2 2" xfId="4077" xr:uid="{00000000-0005-0000-0000-0000B8A20000}"/>
    <cellStyle name="Percent 2 2 10" xfId="4078" xr:uid="{00000000-0005-0000-0000-0000B9A20000}"/>
    <cellStyle name="Percent 2 2 10 2" xfId="4079" xr:uid="{00000000-0005-0000-0000-0000BAA20000}"/>
    <cellStyle name="Percent 2 2 10 3" xfId="8230" xr:uid="{00000000-0005-0000-0000-0000BBA20000}"/>
    <cellStyle name="Percent 2 2 10 3 2" xfId="28184" xr:uid="{00000000-0005-0000-0000-0000BCA20000}"/>
    <cellStyle name="Percent 2 2 10 3 2 2" xfId="48134" xr:uid="{00000000-0005-0000-0000-0000BDA20000}"/>
    <cellStyle name="Percent 2 2 10 3 3" xfId="19634" xr:uid="{00000000-0005-0000-0000-0000BEA20000}"/>
    <cellStyle name="Percent 2 2 10 3 4" xfId="39584" xr:uid="{00000000-0005-0000-0000-0000BFA20000}"/>
    <cellStyle name="Percent 2 2 10 4" xfId="11082" xr:uid="{00000000-0005-0000-0000-0000C0A20000}"/>
    <cellStyle name="Percent 2 2 10 4 2" xfId="31034" xr:uid="{00000000-0005-0000-0000-0000C1A20000}"/>
    <cellStyle name="Percent 2 2 10 4 2 2" xfId="50984" xr:uid="{00000000-0005-0000-0000-0000C2A20000}"/>
    <cellStyle name="Percent 2 2 10 4 3" xfId="22484" xr:uid="{00000000-0005-0000-0000-0000C3A20000}"/>
    <cellStyle name="Percent 2 2 10 4 4" xfId="42434" xr:uid="{00000000-0005-0000-0000-0000C4A20000}"/>
    <cellStyle name="Percent 2 2 10 5" xfId="16782" xr:uid="{00000000-0005-0000-0000-0000C5A20000}"/>
    <cellStyle name="Percent 2 2 10 5 2" xfId="36734" xr:uid="{00000000-0005-0000-0000-0000C6A20000}"/>
    <cellStyle name="Percent 2 2 10 6" xfId="25334" xr:uid="{00000000-0005-0000-0000-0000C7A20000}"/>
    <cellStyle name="Percent 2 2 10 6 2" xfId="45284" xr:uid="{00000000-0005-0000-0000-0000C8A20000}"/>
    <cellStyle name="Percent 2 2 10 7" xfId="13932" xr:uid="{00000000-0005-0000-0000-0000C9A20000}"/>
    <cellStyle name="Percent 2 2 10 8" xfId="33884" xr:uid="{00000000-0005-0000-0000-0000CAA20000}"/>
    <cellStyle name="Percent 2 2 11" xfId="4080" xr:uid="{00000000-0005-0000-0000-0000CBA20000}"/>
    <cellStyle name="Percent 2 2 12" xfId="4081" xr:uid="{00000000-0005-0000-0000-0000CCA20000}"/>
    <cellStyle name="Percent 2 2 13" xfId="4082" xr:uid="{00000000-0005-0000-0000-0000CDA20000}"/>
    <cellStyle name="Percent 2 2 14" xfId="4083" xr:uid="{00000000-0005-0000-0000-0000CEA20000}"/>
    <cellStyle name="Percent 2 2 15" xfId="4084" xr:uid="{00000000-0005-0000-0000-0000CFA20000}"/>
    <cellStyle name="Percent 2 2 2" xfId="4085" xr:uid="{00000000-0005-0000-0000-0000D0A20000}"/>
    <cellStyle name="Percent 2 2 2 2" xfId="4086" xr:uid="{00000000-0005-0000-0000-0000D1A20000}"/>
    <cellStyle name="Percent 2 2 2 3" xfId="4087" xr:uid="{00000000-0005-0000-0000-0000D2A20000}"/>
    <cellStyle name="Percent 2 2 2 4" xfId="4088" xr:uid="{00000000-0005-0000-0000-0000D3A20000}"/>
    <cellStyle name="Percent 2 2 2 5" xfId="4089" xr:uid="{00000000-0005-0000-0000-0000D4A20000}"/>
    <cellStyle name="Percent 2 2 2 6" xfId="4090" xr:uid="{00000000-0005-0000-0000-0000D5A20000}"/>
    <cellStyle name="Percent 2 2 3" xfId="4091" xr:uid="{00000000-0005-0000-0000-0000D6A20000}"/>
    <cellStyle name="Percent 2 2 4" xfId="4092" xr:uid="{00000000-0005-0000-0000-0000D7A20000}"/>
    <cellStyle name="Percent 2 2 5" xfId="4093" xr:uid="{00000000-0005-0000-0000-0000D8A20000}"/>
    <cellStyle name="Percent 2 2 6" xfId="4094" xr:uid="{00000000-0005-0000-0000-0000D9A20000}"/>
    <cellStyle name="Percent 2 2 7" xfId="4095" xr:uid="{00000000-0005-0000-0000-0000DAA20000}"/>
    <cellStyle name="Percent 2 2 8" xfId="4096" xr:uid="{00000000-0005-0000-0000-0000DBA20000}"/>
    <cellStyle name="Percent 2 2 9" xfId="4097" xr:uid="{00000000-0005-0000-0000-0000DCA20000}"/>
    <cellStyle name="Percent 2 20" xfId="16773" xr:uid="{00000000-0005-0000-0000-0000DDA20000}"/>
    <cellStyle name="Percent 2 20 2" xfId="36725" xr:uid="{00000000-0005-0000-0000-0000DEA20000}"/>
    <cellStyle name="Percent 2 21" xfId="25325" xr:uid="{00000000-0005-0000-0000-0000DFA20000}"/>
    <cellStyle name="Percent 2 21 2" xfId="45275" xr:uid="{00000000-0005-0000-0000-0000E0A20000}"/>
    <cellStyle name="Percent 2 22" xfId="13923" xr:uid="{00000000-0005-0000-0000-0000E1A20000}"/>
    <cellStyle name="Percent 2 23" xfId="33875" xr:uid="{00000000-0005-0000-0000-0000E2A20000}"/>
    <cellStyle name="Percent 2 3" xfId="4098" xr:uid="{00000000-0005-0000-0000-0000E3A20000}"/>
    <cellStyle name="Percent 2 4" xfId="4099" xr:uid="{00000000-0005-0000-0000-0000E4A20000}"/>
    <cellStyle name="Percent 2 5" xfId="4100" xr:uid="{00000000-0005-0000-0000-0000E5A20000}"/>
    <cellStyle name="Percent 2 6" xfId="4101" xr:uid="{00000000-0005-0000-0000-0000E6A20000}"/>
    <cellStyle name="Percent 2 7" xfId="4102" xr:uid="{00000000-0005-0000-0000-0000E7A20000}"/>
    <cellStyle name="Percent 2 8" xfId="4103" xr:uid="{00000000-0005-0000-0000-0000E8A20000}"/>
    <cellStyle name="Percent 2 9" xfId="4104" xr:uid="{00000000-0005-0000-0000-0000E9A20000}"/>
    <cellStyle name="Percent 3" xfId="4105" xr:uid="{00000000-0005-0000-0000-0000EAA20000}"/>
    <cellStyle name="Percent 4" xfId="4106" xr:uid="{00000000-0005-0000-0000-0000EBA20000}"/>
    <cellStyle name="Percent 4 10" xfId="4107" xr:uid="{00000000-0005-0000-0000-0000ECA20000}"/>
    <cellStyle name="Percent 4 10 10" xfId="13934" xr:uid="{00000000-0005-0000-0000-0000EDA20000}"/>
    <cellStyle name="Percent 4 10 11" xfId="33886" xr:uid="{00000000-0005-0000-0000-0000EEA20000}"/>
    <cellStyle name="Percent 4 10 2" xfId="4108" xr:uid="{00000000-0005-0000-0000-0000EFA20000}"/>
    <cellStyle name="Percent 4 10 2 10" xfId="33887" xr:uid="{00000000-0005-0000-0000-0000F0A20000}"/>
    <cellStyle name="Percent 4 10 2 2" xfId="4109" xr:uid="{00000000-0005-0000-0000-0000F1A20000}"/>
    <cellStyle name="Percent 4 10 2 2 2" xfId="4110" xr:uid="{00000000-0005-0000-0000-0000F2A20000}"/>
    <cellStyle name="Percent 4 10 2 2 2 2" xfId="8235" xr:uid="{00000000-0005-0000-0000-0000F3A20000}"/>
    <cellStyle name="Percent 4 10 2 2 2 2 2" xfId="28189" xr:uid="{00000000-0005-0000-0000-0000F4A20000}"/>
    <cellStyle name="Percent 4 10 2 2 2 2 2 2" xfId="48139" xr:uid="{00000000-0005-0000-0000-0000F5A20000}"/>
    <cellStyle name="Percent 4 10 2 2 2 2 3" xfId="19639" xr:uid="{00000000-0005-0000-0000-0000F6A20000}"/>
    <cellStyle name="Percent 4 10 2 2 2 2 4" xfId="39589" xr:uid="{00000000-0005-0000-0000-0000F7A20000}"/>
    <cellStyle name="Percent 4 10 2 2 2 3" xfId="11087" xr:uid="{00000000-0005-0000-0000-0000F8A20000}"/>
    <cellStyle name="Percent 4 10 2 2 2 3 2" xfId="31039" xr:uid="{00000000-0005-0000-0000-0000F9A20000}"/>
    <cellStyle name="Percent 4 10 2 2 2 3 2 2" xfId="50989" xr:uid="{00000000-0005-0000-0000-0000FAA20000}"/>
    <cellStyle name="Percent 4 10 2 2 2 3 3" xfId="22489" xr:uid="{00000000-0005-0000-0000-0000FBA20000}"/>
    <cellStyle name="Percent 4 10 2 2 2 3 4" xfId="42439" xr:uid="{00000000-0005-0000-0000-0000FCA20000}"/>
    <cellStyle name="Percent 4 10 2 2 2 4" xfId="16787" xr:uid="{00000000-0005-0000-0000-0000FDA20000}"/>
    <cellStyle name="Percent 4 10 2 2 2 4 2" xfId="36739" xr:uid="{00000000-0005-0000-0000-0000FEA20000}"/>
    <cellStyle name="Percent 4 10 2 2 2 5" xfId="25339" xr:uid="{00000000-0005-0000-0000-0000FFA20000}"/>
    <cellStyle name="Percent 4 10 2 2 2 5 2" xfId="45289" xr:uid="{00000000-0005-0000-0000-000000A30000}"/>
    <cellStyle name="Percent 4 10 2 2 2 6" xfId="13937" xr:uid="{00000000-0005-0000-0000-000001A30000}"/>
    <cellStyle name="Percent 4 10 2 2 2 7" xfId="33889" xr:uid="{00000000-0005-0000-0000-000002A30000}"/>
    <cellStyle name="Percent 4 10 2 2 3" xfId="8234" xr:uid="{00000000-0005-0000-0000-000003A30000}"/>
    <cellStyle name="Percent 4 10 2 2 3 2" xfId="28188" xr:uid="{00000000-0005-0000-0000-000004A30000}"/>
    <cellStyle name="Percent 4 10 2 2 3 2 2" xfId="48138" xr:uid="{00000000-0005-0000-0000-000005A30000}"/>
    <cellStyle name="Percent 4 10 2 2 3 3" xfId="19638" xr:uid="{00000000-0005-0000-0000-000006A30000}"/>
    <cellStyle name="Percent 4 10 2 2 3 4" xfId="39588" xr:uid="{00000000-0005-0000-0000-000007A30000}"/>
    <cellStyle name="Percent 4 10 2 2 4" xfId="11086" xr:uid="{00000000-0005-0000-0000-000008A30000}"/>
    <cellStyle name="Percent 4 10 2 2 4 2" xfId="31038" xr:uid="{00000000-0005-0000-0000-000009A30000}"/>
    <cellStyle name="Percent 4 10 2 2 4 2 2" xfId="50988" xr:uid="{00000000-0005-0000-0000-00000AA30000}"/>
    <cellStyle name="Percent 4 10 2 2 4 3" xfId="22488" xr:uid="{00000000-0005-0000-0000-00000BA30000}"/>
    <cellStyle name="Percent 4 10 2 2 4 4" xfId="42438" xr:uid="{00000000-0005-0000-0000-00000CA30000}"/>
    <cellStyle name="Percent 4 10 2 2 5" xfId="16786" xr:uid="{00000000-0005-0000-0000-00000DA30000}"/>
    <cellStyle name="Percent 4 10 2 2 5 2" xfId="36738" xr:uid="{00000000-0005-0000-0000-00000EA30000}"/>
    <cellStyle name="Percent 4 10 2 2 6" xfId="25338" xr:uid="{00000000-0005-0000-0000-00000FA30000}"/>
    <cellStyle name="Percent 4 10 2 2 6 2" xfId="45288" xr:uid="{00000000-0005-0000-0000-000010A30000}"/>
    <cellStyle name="Percent 4 10 2 2 7" xfId="13936" xr:uid="{00000000-0005-0000-0000-000011A30000}"/>
    <cellStyle name="Percent 4 10 2 2 8" xfId="33888" xr:uid="{00000000-0005-0000-0000-000012A30000}"/>
    <cellStyle name="Percent 4 10 2 3" xfId="4111" xr:uid="{00000000-0005-0000-0000-000013A30000}"/>
    <cellStyle name="Percent 4 10 2 3 2" xfId="4112" xr:uid="{00000000-0005-0000-0000-000014A30000}"/>
    <cellStyle name="Percent 4 10 2 3 2 2" xfId="8237" xr:uid="{00000000-0005-0000-0000-000015A30000}"/>
    <cellStyle name="Percent 4 10 2 3 2 2 2" xfId="28191" xr:uid="{00000000-0005-0000-0000-000016A30000}"/>
    <cellStyle name="Percent 4 10 2 3 2 2 2 2" xfId="48141" xr:uid="{00000000-0005-0000-0000-000017A30000}"/>
    <cellStyle name="Percent 4 10 2 3 2 2 3" xfId="19641" xr:uid="{00000000-0005-0000-0000-000018A30000}"/>
    <cellStyle name="Percent 4 10 2 3 2 2 4" xfId="39591" xr:uid="{00000000-0005-0000-0000-000019A30000}"/>
    <cellStyle name="Percent 4 10 2 3 2 3" xfId="11089" xr:uid="{00000000-0005-0000-0000-00001AA30000}"/>
    <cellStyle name="Percent 4 10 2 3 2 3 2" xfId="31041" xr:uid="{00000000-0005-0000-0000-00001BA30000}"/>
    <cellStyle name="Percent 4 10 2 3 2 3 2 2" xfId="50991" xr:uid="{00000000-0005-0000-0000-00001CA30000}"/>
    <cellStyle name="Percent 4 10 2 3 2 3 3" xfId="22491" xr:uid="{00000000-0005-0000-0000-00001DA30000}"/>
    <cellStyle name="Percent 4 10 2 3 2 3 4" xfId="42441" xr:uid="{00000000-0005-0000-0000-00001EA30000}"/>
    <cellStyle name="Percent 4 10 2 3 2 4" xfId="16789" xr:uid="{00000000-0005-0000-0000-00001FA30000}"/>
    <cellStyle name="Percent 4 10 2 3 2 4 2" xfId="36741" xr:uid="{00000000-0005-0000-0000-000020A30000}"/>
    <cellStyle name="Percent 4 10 2 3 2 5" xfId="25341" xr:uid="{00000000-0005-0000-0000-000021A30000}"/>
    <cellStyle name="Percent 4 10 2 3 2 5 2" xfId="45291" xr:uid="{00000000-0005-0000-0000-000022A30000}"/>
    <cellStyle name="Percent 4 10 2 3 2 6" xfId="13939" xr:uid="{00000000-0005-0000-0000-000023A30000}"/>
    <cellStyle name="Percent 4 10 2 3 2 7" xfId="33891" xr:uid="{00000000-0005-0000-0000-000024A30000}"/>
    <cellStyle name="Percent 4 10 2 3 3" xfId="8236" xr:uid="{00000000-0005-0000-0000-000025A30000}"/>
    <cellStyle name="Percent 4 10 2 3 3 2" xfId="28190" xr:uid="{00000000-0005-0000-0000-000026A30000}"/>
    <cellStyle name="Percent 4 10 2 3 3 2 2" xfId="48140" xr:uid="{00000000-0005-0000-0000-000027A30000}"/>
    <cellStyle name="Percent 4 10 2 3 3 3" xfId="19640" xr:uid="{00000000-0005-0000-0000-000028A30000}"/>
    <cellStyle name="Percent 4 10 2 3 3 4" xfId="39590" xr:uid="{00000000-0005-0000-0000-000029A30000}"/>
    <cellStyle name="Percent 4 10 2 3 4" xfId="11088" xr:uid="{00000000-0005-0000-0000-00002AA30000}"/>
    <cellStyle name="Percent 4 10 2 3 4 2" xfId="31040" xr:uid="{00000000-0005-0000-0000-00002BA30000}"/>
    <cellStyle name="Percent 4 10 2 3 4 2 2" xfId="50990" xr:uid="{00000000-0005-0000-0000-00002CA30000}"/>
    <cellStyle name="Percent 4 10 2 3 4 3" xfId="22490" xr:uid="{00000000-0005-0000-0000-00002DA30000}"/>
    <cellStyle name="Percent 4 10 2 3 4 4" xfId="42440" xr:uid="{00000000-0005-0000-0000-00002EA30000}"/>
    <cellStyle name="Percent 4 10 2 3 5" xfId="16788" xr:uid="{00000000-0005-0000-0000-00002FA30000}"/>
    <cellStyle name="Percent 4 10 2 3 5 2" xfId="36740" xr:uid="{00000000-0005-0000-0000-000030A30000}"/>
    <cellStyle name="Percent 4 10 2 3 6" xfId="25340" xr:uid="{00000000-0005-0000-0000-000031A30000}"/>
    <cellStyle name="Percent 4 10 2 3 6 2" xfId="45290" xr:uid="{00000000-0005-0000-0000-000032A30000}"/>
    <cellStyle name="Percent 4 10 2 3 7" xfId="13938" xr:uid="{00000000-0005-0000-0000-000033A30000}"/>
    <cellStyle name="Percent 4 10 2 3 8" xfId="33890" xr:uid="{00000000-0005-0000-0000-000034A30000}"/>
    <cellStyle name="Percent 4 10 2 4" xfId="4113" xr:uid="{00000000-0005-0000-0000-000035A30000}"/>
    <cellStyle name="Percent 4 10 2 4 2" xfId="8238" xr:uid="{00000000-0005-0000-0000-000036A30000}"/>
    <cellStyle name="Percent 4 10 2 4 2 2" xfId="28192" xr:uid="{00000000-0005-0000-0000-000037A30000}"/>
    <cellStyle name="Percent 4 10 2 4 2 2 2" xfId="48142" xr:uid="{00000000-0005-0000-0000-000038A30000}"/>
    <cellStyle name="Percent 4 10 2 4 2 3" xfId="19642" xr:uid="{00000000-0005-0000-0000-000039A30000}"/>
    <cellStyle name="Percent 4 10 2 4 2 4" xfId="39592" xr:uid="{00000000-0005-0000-0000-00003AA30000}"/>
    <cellStyle name="Percent 4 10 2 4 3" xfId="11090" xr:uid="{00000000-0005-0000-0000-00003BA30000}"/>
    <cellStyle name="Percent 4 10 2 4 3 2" xfId="31042" xr:uid="{00000000-0005-0000-0000-00003CA30000}"/>
    <cellStyle name="Percent 4 10 2 4 3 2 2" xfId="50992" xr:uid="{00000000-0005-0000-0000-00003DA30000}"/>
    <cellStyle name="Percent 4 10 2 4 3 3" xfId="22492" xr:uid="{00000000-0005-0000-0000-00003EA30000}"/>
    <cellStyle name="Percent 4 10 2 4 3 4" xfId="42442" xr:uid="{00000000-0005-0000-0000-00003FA30000}"/>
    <cellStyle name="Percent 4 10 2 4 4" xfId="16790" xr:uid="{00000000-0005-0000-0000-000040A30000}"/>
    <cellStyle name="Percent 4 10 2 4 4 2" xfId="36742" xr:uid="{00000000-0005-0000-0000-000041A30000}"/>
    <cellStyle name="Percent 4 10 2 4 5" xfId="25342" xr:uid="{00000000-0005-0000-0000-000042A30000}"/>
    <cellStyle name="Percent 4 10 2 4 5 2" xfId="45292" xr:uid="{00000000-0005-0000-0000-000043A30000}"/>
    <cellStyle name="Percent 4 10 2 4 6" xfId="13940" xr:uid="{00000000-0005-0000-0000-000044A30000}"/>
    <cellStyle name="Percent 4 10 2 4 7" xfId="33892" xr:uid="{00000000-0005-0000-0000-000045A30000}"/>
    <cellStyle name="Percent 4 10 2 5" xfId="8233" xr:uid="{00000000-0005-0000-0000-000046A30000}"/>
    <cellStyle name="Percent 4 10 2 5 2" xfId="28187" xr:uid="{00000000-0005-0000-0000-000047A30000}"/>
    <cellStyle name="Percent 4 10 2 5 2 2" xfId="48137" xr:uid="{00000000-0005-0000-0000-000048A30000}"/>
    <cellStyle name="Percent 4 10 2 5 3" xfId="19637" xr:uid="{00000000-0005-0000-0000-000049A30000}"/>
    <cellStyle name="Percent 4 10 2 5 4" xfId="39587" xr:uid="{00000000-0005-0000-0000-00004AA30000}"/>
    <cellStyle name="Percent 4 10 2 6" xfId="11085" xr:uid="{00000000-0005-0000-0000-00004BA30000}"/>
    <cellStyle name="Percent 4 10 2 6 2" xfId="31037" xr:uid="{00000000-0005-0000-0000-00004CA30000}"/>
    <cellStyle name="Percent 4 10 2 6 2 2" xfId="50987" xr:uid="{00000000-0005-0000-0000-00004DA30000}"/>
    <cellStyle name="Percent 4 10 2 6 3" xfId="22487" xr:uid="{00000000-0005-0000-0000-00004EA30000}"/>
    <cellStyle name="Percent 4 10 2 6 4" xfId="42437" xr:uid="{00000000-0005-0000-0000-00004FA30000}"/>
    <cellStyle name="Percent 4 10 2 7" xfId="16785" xr:uid="{00000000-0005-0000-0000-000050A30000}"/>
    <cellStyle name="Percent 4 10 2 7 2" xfId="36737" xr:uid="{00000000-0005-0000-0000-000051A30000}"/>
    <cellStyle name="Percent 4 10 2 8" xfId="25337" xr:uid="{00000000-0005-0000-0000-000052A30000}"/>
    <cellStyle name="Percent 4 10 2 8 2" xfId="45287" xr:uid="{00000000-0005-0000-0000-000053A30000}"/>
    <cellStyle name="Percent 4 10 2 9" xfId="13935" xr:uid="{00000000-0005-0000-0000-000054A30000}"/>
    <cellStyle name="Percent 4 10 3" xfId="4114" xr:uid="{00000000-0005-0000-0000-000055A30000}"/>
    <cellStyle name="Percent 4 10 3 2" xfId="4115" xr:uid="{00000000-0005-0000-0000-000056A30000}"/>
    <cellStyle name="Percent 4 10 3 2 2" xfId="8240" xr:uid="{00000000-0005-0000-0000-000057A30000}"/>
    <cellStyle name="Percent 4 10 3 2 2 2" xfId="28194" xr:uid="{00000000-0005-0000-0000-000058A30000}"/>
    <cellStyle name="Percent 4 10 3 2 2 2 2" xfId="48144" xr:uid="{00000000-0005-0000-0000-000059A30000}"/>
    <cellStyle name="Percent 4 10 3 2 2 3" xfId="19644" xr:uid="{00000000-0005-0000-0000-00005AA30000}"/>
    <cellStyle name="Percent 4 10 3 2 2 4" xfId="39594" xr:uid="{00000000-0005-0000-0000-00005BA30000}"/>
    <cellStyle name="Percent 4 10 3 2 3" xfId="11092" xr:uid="{00000000-0005-0000-0000-00005CA30000}"/>
    <cellStyle name="Percent 4 10 3 2 3 2" xfId="31044" xr:uid="{00000000-0005-0000-0000-00005DA30000}"/>
    <cellStyle name="Percent 4 10 3 2 3 2 2" xfId="50994" xr:uid="{00000000-0005-0000-0000-00005EA30000}"/>
    <cellStyle name="Percent 4 10 3 2 3 3" xfId="22494" xr:uid="{00000000-0005-0000-0000-00005FA30000}"/>
    <cellStyle name="Percent 4 10 3 2 3 4" xfId="42444" xr:uid="{00000000-0005-0000-0000-000060A30000}"/>
    <cellStyle name="Percent 4 10 3 2 4" xfId="16792" xr:uid="{00000000-0005-0000-0000-000061A30000}"/>
    <cellStyle name="Percent 4 10 3 2 4 2" xfId="36744" xr:uid="{00000000-0005-0000-0000-000062A30000}"/>
    <cellStyle name="Percent 4 10 3 2 5" xfId="25344" xr:uid="{00000000-0005-0000-0000-000063A30000}"/>
    <cellStyle name="Percent 4 10 3 2 5 2" xfId="45294" xr:uid="{00000000-0005-0000-0000-000064A30000}"/>
    <cellStyle name="Percent 4 10 3 2 6" xfId="13942" xr:uid="{00000000-0005-0000-0000-000065A30000}"/>
    <cellStyle name="Percent 4 10 3 2 7" xfId="33894" xr:uid="{00000000-0005-0000-0000-000066A30000}"/>
    <cellStyle name="Percent 4 10 3 3" xfId="8239" xr:uid="{00000000-0005-0000-0000-000067A30000}"/>
    <cellStyle name="Percent 4 10 3 3 2" xfId="28193" xr:uid="{00000000-0005-0000-0000-000068A30000}"/>
    <cellStyle name="Percent 4 10 3 3 2 2" xfId="48143" xr:uid="{00000000-0005-0000-0000-000069A30000}"/>
    <cellStyle name="Percent 4 10 3 3 3" xfId="19643" xr:uid="{00000000-0005-0000-0000-00006AA30000}"/>
    <cellStyle name="Percent 4 10 3 3 4" xfId="39593" xr:uid="{00000000-0005-0000-0000-00006BA30000}"/>
    <cellStyle name="Percent 4 10 3 4" xfId="11091" xr:uid="{00000000-0005-0000-0000-00006CA30000}"/>
    <cellStyle name="Percent 4 10 3 4 2" xfId="31043" xr:uid="{00000000-0005-0000-0000-00006DA30000}"/>
    <cellStyle name="Percent 4 10 3 4 2 2" xfId="50993" xr:uid="{00000000-0005-0000-0000-00006EA30000}"/>
    <cellStyle name="Percent 4 10 3 4 3" xfId="22493" xr:uid="{00000000-0005-0000-0000-00006FA30000}"/>
    <cellStyle name="Percent 4 10 3 4 4" xfId="42443" xr:uid="{00000000-0005-0000-0000-000070A30000}"/>
    <cellStyle name="Percent 4 10 3 5" xfId="16791" xr:uid="{00000000-0005-0000-0000-000071A30000}"/>
    <cellStyle name="Percent 4 10 3 5 2" xfId="36743" xr:uid="{00000000-0005-0000-0000-000072A30000}"/>
    <cellStyle name="Percent 4 10 3 6" xfId="25343" xr:uid="{00000000-0005-0000-0000-000073A30000}"/>
    <cellStyle name="Percent 4 10 3 6 2" xfId="45293" xr:uid="{00000000-0005-0000-0000-000074A30000}"/>
    <cellStyle name="Percent 4 10 3 7" xfId="13941" xr:uid="{00000000-0005-0000-0000-000075A30000}"/>
    <cellStyle name="Percent 4 10 3 8" xfId="33893" xr:uid="{00000000-0005-0000-0000-000076A30000}"/>
    <cellStyle name="Percent 4 10 4" xfId="4116" xr:uid="{00000000-0005-0000-0000-000077A30000}"/>
    <cellStyle name="Percent 4 10 4 2" xfId="4117" xr:uid="{00000000-0005-0000-0000-000078A30000}"/>
    <cellStyle name="Percent 4 10 4 2 2" xfId="8242" xr:uid="{00000000-0005-0000-0000-000079A30000}"/>
    <cellStyle name="Percent 4 10 4 2 2 2" xfId="28196" xr:uid="{00000000-0005-0000-0000-00007AA30000}"/>
    <cellStyle name="Percent 4 10 4 2 2 2 2" xfId="48146" xr:uid="{00000000-0005-0000-0000-00007BA30000}"/>
    <cellStyle name="Percent 4 10 4 2 2 3" xfId="19646" xr:uid="{00000000-0005-0000-0000-00007CA30000}"/>
    <cellStyle name="Percent 4 10 4 2 2 4" xfId="39596" xr:uid="{00000000-0005-0000-0000-00007DA30000}"/>
    <cellStyle name="Percent 4 10 4 2 3" xfId="11094" xr:uid="{00000000-0005-0000-0000-00007EA30000}"/>
    <cellStyle name="Percent 4 10 4 2 3 2" xfId="31046" xr:uid="{00000000-0005-0000-0000-00007FA30000}"/>
    <cellStyle name="Percent 4 10 4 2 3 2 2" xfId="50996" xr:uid="{00000000-0005-0000-0000-000080A30000}"/>
    <cellStyle name="Percent 4 10 4 2 3 3" xfId="22496" xr:uid="{00000000-0005-0000-0000-000081A30000}"/>
    <cellStyle name="Percent 4 10 4 2 3 4" xfId="42446" xr:uid="{00000000-0005-0000-0000-000082A30000}"/>
    <cellStyle name="Percent 4 10 4 2 4" xfId="16794" xr:uid="{00000000-0005-0000-0000-000083A30000}"/>
    <cellStyle name="Percent 4 10 4 2 4 2" xfId="36746" xr:uid="{00000000-0005-0000-0000-000084A30000}"/>
    <cellStyle name="Percent 4 10 4 2 5" xfId="25346" xr:uid="{00000000-0005-0000-0000-000085A30000}"/>
    <cellStyle name="Percent 4 10 4 2 5 2" xfId="45296" xr:uid="{00000000-0005-0000-0000-000086A30000}"/>
    <cellStyle name="Percent 4 10 4 2 6" xfId="13944" xr:uid="{00000000-0005-0000-0000-000087A30000}"/>
    <cellStyle name="Percent 4 10 4 2 7" xfId="33896" xr:uid="{00000000-0005-0000-0000-000088A30000}"/>
    <cellStyle name="Percent 4 10 4 3" xfId="8241" xr:uid="{00000000-0005-0000-0000-000089A30000}"/>
    <cellStyle name="Percent 4 10 4 3 2" xfId="28195" xr:uid="{00000000-0005-0000-0000-00008AA30000}"/>
    <cellStyle name="Percent 4 10 4 3 2 2" xfId="48145" xr:uid="{00000000-0005-0000-0000-00008BA30000}"/>
    <cellStyle name="Percent 4 10 4 3 3" xfId="19645" xr:uid="{00000000-0005-0000-0000-00008CA30000}"/>
    <cellStyle name="Percent 4 10 4 3 4" xfId="39595" xr:uid="{00000000-0005-0000-0000-00008DA30000}"/>
    <cellStyle name="Percent 4 10 4 4" xfId="11093" xr:uid="{00000000-0005-0000-0000-00008EA30000}"/>
    <cellStyle name="Percent 4 10 4 4 2" xfId="31045" xr:uid="{00000000-0005-0000-0000-00008FA30000}"/>
    <cellStyle name="Percent 4 10 4 4 2 2" xfId="50995" xr:uid="{00000000-0005-0000-0000-000090A30000}"/>
    <cellStyle name="Percent 4 10 4 4 3" xfId="22495" xr:uid="{00000000-0005-0000-0000-000091A30000}"/>
    <cellStyle name="Percent 4 10 4 4 4" xfId="42445" xr:uid="{00000000-0005-0000-0000-000092A30000}"/>
    <cellStyle name="Percent 4 10 4 5" xfId="16793" xr:uid="{00000000-0005-0000-0000-000093A30000}"/>
    <cellStyle name="Percent 4 10 4 5 2" xfId="36745" xr:uid="{00000000-0005-0000-0000-000094A30000}"/>
    <cellStyle name="Percent 4 10 4 6" xfId="25345" xr:uid="{00000000-0005-0000-0000-000095A30000}"/>
    <cellStyle name="Percent 4 10 4 6 2" xfId="45295" xr:uid="{00000000-0005-0000-0000-000096A30000}"/>
    <cellStyle name="Percent 4 10 4 7" xfId="13943" xr:uid="{00000000-0005-0000-0000-000097A30000}"/>
    <cellStyle name="Percent 4 10 4 8" xfId="33895" xr:uid="{00000000-0005-0000-0000-000098A30000}"/>
    <cellStyle name="Percent 4 10 5" xfId="4118" xr:uid="{00000000-0005-0000-0000-000099A30000}"/>
    <cellStyle name="Percent 4 10 5 2" xfId="8243" xr:uid="{00000000-0005-0000-0000-00009AA30000}"/>
    <cellStyle name="Percent 4 10 5 2 2" xfId="28197" xr:uid="{00000000-0005-0000-0000-00009BA30000}"/>
    <cellStyle name="Percent 4 10 5 2 2 2" xfId="48147" xr:uid="{00000000-0005-0000-0000-00009CA30000}"/>
    <cellStyle name="Percent 4 10 5 2 3" xfId="19647" xr:uid="{00000000-0005-0000-0000-00009DA30000}"/>
    <cellStyle name="Percent 4 10 5 2 4" xfId="39597" xr:uid="{00000000-0005-0000-0000-00009EA30000}"/>
    <cellStyle name="Percent 4 10 5 3" xfId="11095" xr:uid="{00000000-0005-0000-0000-00009FA30000}"/>
    <cellStyle name="Percent 4 10 5 3 2" xfId="31047" xr:uid="{00000000-0005-0000-0000-0000A0A30000}"/>
    <cellStyle name="Percent 4 10 5 3 2 2" xfId="50997" xr:uid="{00000000-0005-0000-0000-0000A1A30000}"/>
    <cellStyle name="Percent 4 10 5 3 3" xfId="22497" xr:uid="{00000000-0005-0000-0000-0000A2A30000}"/>
    <cellStyle name="Percent 4 10 5 3 4" xfId="42447" xr:uid="{00000000-0005-0000-0000-0000A3A30000}"/>
    <cellStyle name="Percent 4 10 5 4" xfId="16795" xr:uid="{00000000-0005-0000-0000-0000A4A30000}"/>
    <cellStyle name="Percent 4 10 5 4 2" xfId="36747" xr:uid="{00000000-0005-0000-0000-0000A5A30000}"/>
    <cellStyle name="Percent 4 10 5 5" xfId="25347" xr:uid="{00000000-0005-0000-0000-0000A6A30000}"/>
    <cellStyle name="Percent 4 10 5 5 2" xfId="45297" xr:uid="{00000000-0005-0000-0000-0000A7A30000}"/>
    <cellStyle name="Percent 4 10 5 6" xfId="13945" xr:uid="{00000000-0005-0000-0000-0000A8A30000}"/>
    <cellStyle name="Percent 4 10 5 7" xfId="33897" xr:uid="{00000000-0005-0000-0000-0000A9A30000}"/>
    <cellStyle name="Percent 4 10 6" xfId="8232" xr:uid="{00000000-0005-0000-0000-0000AAA30000}"/>
    <cellStyle name="Percent 4 10 6 2" xfId="28186" xr:uid="{00000000-0005-0000-0000-0000ABA30000}"/>
    <cellStyle name="Percent 4 10 6 2 2" xfId="48136" xr:uid="{00000000-0005-0000-0000-0000ACA30000}"/>
    <cellStyle name="Percent 4 10 6 3" xfId="19636" xr:uid="{00000000-0005-0000-0000-0000ADA30000}"/>
    <cellStyle name="Percent 4 10 6 4" xfId="39586" xr:uid="{00000000-0005-0000-0000-0000AEA30000}"/>
    <cellStyle name="Percent 4 10 7" xfId="11084" xr:uid="{00000000-0005-0000-0000-0000AFA30000}"/>
    <cellStyle name="Percent 4 10 7 2" xfId="31036" xr:uid="{00000000-0005-0000-0000-0000B0A30000}"/>
    <cellStyle name="Percent 4 10 7 2 2" xfId="50986" xr:uid="{00000000-0005-0000-0000-0000B1A30000}"/>
    <cellStyle name="Percent 4 10 7 3" xfId="22486" xr:uid="{00000000-0005-0000-0000-0000B2A30000}"/>
    <cellStyle name="Percent 4 10 7 4" xfId="42436" xr:uid="{00000000-0005-0000-0000-0000B3A30000}"/>
    <cellStyle name="Percent 4 10 8" xfId="16784" xr:uid="{00000000-0005-0000-0000-0000B4A30000}"/>
    <cellStyle name="Percent 4 10 8 2" xfId="36736" xr:uid="{00000000-0005-0000-0000-0000B5A30000}"/>
    <cellStyle name="Percent 4 10 9" xfId="25336" xr:uid="{00000000-0005-0000-0000-0000B6A30000}"/>
    <cellStyle name="Percent 4 10 9 2" xfId="45286" xr:uid="{00000000-0005-0000-0000-0000B7A30000}"/>
    <cellStyle name="Percent 4 11" xfId="4119" xr:uid="{00000000-0005-0000-0000-0000B8A30000}"/>
    <cellStyle name="Percent 4 11 10" xfId="13946" xr:uid="{00000000-0005-0000-0000-0000B9A30000}"/>
    <cellStyle name="Percent 4 11 11" xfId="33898" xr:uid="{00000000-0005-0000-0000-0000BAA30000}"/>
    <cellStyle name="Percent 4 11 2" xfId="4120" xr:uid="{00000000-0005-0000-0000-0000BBA30000}"/>
    <cellStyle name="Percent 4 11 2 10" xfId="33899" xr:uid="{00000000-0005-0000-0000-0000BCA30000}"/>
    <cellStyle name="Percent 4 11 2 2" xfId="4121" xr:uid="{00000000-0005-0000-0000-0000BDA30000}"/>
    <cellStyle name="Percent 4 11 2 2 2" xfId="4122" xr:uid="{00000000-0005-0000-0000-0000BEA30000}"/>
    <cellStyle name="Percent 4 11 2 2 2 2" xfId="8247" xr:uid="{00000000-0005-0000-0000-0000BFA30000}"/>
    <cellStyle name="Percent 4 11 2 2 2 2 2" xfId="28201" xr:uid="{00000000-0005-0000-0000-0000C0A30000}"/>
    <cellStyle name="Percent 4 11 2 2 2 2 2 2" xfId="48151" xr:uid="{00000000-0005-0000-0000-0000C1A30000}"/>
    <cellStyle name="Percent 4 11 2 2 2 2 3" xfId="19651" xr:uid="{00000000-0005-0000-0000-0000C2A30000}"/>
    <cellStyle name="Percent 4 11 2 2 2 2 4" xfId="39601" xr:uid="{00000000-0005-0000-0000-0000C3A30000}"/>
    <cellStyle name="Percent 4 11 2 2 2 3" xfId="11099" xr:uid="{00000000-0005-0000-0000-0000C4A30000}"/>
    <cellStyle name="Percent 4 11 2 2 2 3 2" xfId="31051" xr:uid="{00000000-0005-0000-0000-0000C5A30000}"/>
    <cellStyle name="Percent 4 11 2 2 2 3 2 2" xfId="51001" xr:uid="{00000000-0005-0000-0000-0000C6A30000}"/>
    <cellStyle name="Percent 4 11 2 2 2 3 3" xfId="22501" xr:uid="{00000000-0005-0000-0000-0000C7A30000}"/>
    <cellStyle name="Percent 4 11 2 2 2 3 4" xfId="42451" xr:uid="{00000000-0005-0000-0000-0000C8A30000}"/>
    <cellStyle name="Percent 4 11 2 2 2 4" xfId="16799" xr:uid="{00000000-0005-0000-0000-0000C9A30000}"/>
    <cellStyle name="Percent 4 11 2 2 2 4 2" xfId="36751" xr:uid="{00000000-0005-0000-0000-0000CAA30000}"/>
    <cellStyle name="Percent 4 11 2 2 2 5" xfId="25351" xr:uid="{00000000-0005-0000-0000-0000CBA30000}"/>
    <cellStyle name="Percent 4 11 2 2 2 5 2" xfId="45301" xr:uid="{00000000-0005-0000-0000-0000CCA30000}"/>
    <cellStyle name="Percent 4 11 2 2 2 6" xfId="13949" xr:uid="{00000000-0005-0000-0000-0000CDA30000}"/>
    <cellStyle name="Percent 4 11 2 2 2 7" xfId="33901" xr:uid="{00000000-0005-0000-0000-0000CEA30000}"/>
    <cellStyle name="Percent 4 11 2 2 3" xfId="8246" xr:uid="{00000000-0005-0000-0000-0000CFA30000}"/>
    <cellStyle name="Percent 4 11 2 2 3 2" xfId="28200" xr:uid="{00000000-0005-0000-0000-0000D0A30000}"/>
    <cellStyle name="Percent 4 11 2 2 3 2 2" xfId="48150" xr:uid="{00000000-0005-0000-0000-0000D1A30000}"/>
    <cellStyle name="Percent 4 11 2 2 3 3" xfId="19650" xr:uid="{00000000-0005-0000-0000-0000D2A30000}"/>
    <cellStyle name="Percent 4 11 2 2 3 4" xfId="39600" xr:uid="{00000000-0005-0000-0000-0000D3A30000}"/>
    <cellStyle name="Percent 4 11 2 2 4" xfId="11098" xr:uid="{00000000-0005-0000-0000-0000D4A30000}"/>
    <cellStyle name="Percent 4 11 2 2 4 2" xfId="31050" xr:uid="{00000000-0005-0000-0000-0000D5A30000}"/>
    <cellStyle name="Percent 4 11 2 2 4 2 2" xfId="51000" xr:uid="{00000000-0005-0000-0000-0000D6A30000}"/>
    <cellStyle name="Percent 4 11 2 2 4 3" xfId="22500" xr:uid="{00000000-0005-0000-0000-0000D7A30000}"/>
    <cellStyle name="Percent 4 11 2 2 4 4" xfId="42450" xr:uid="{00000000-0005-0000-0000-0000D8A30000}"/>
    <cellStyle name="Percent 4 11 2 2 5" xfId="16798" xr:uid="{00000000-0005-0000-0000-0000D9A30000}"/>
    <cellStyle name="Percent 4 11 2 2 5 2" xfId="36750" xr:uid="{00000000-0005-0000-0000-0000DAA30000}"/>
    <cellStyle name="Percent 4 11 2 2 6" xfId="25350" xr:uid="{00000000-0005-0000-0000-0000DBA30000}"/>
    <cellStyle name="Percent 4 11 2 2 6 2" xfId="45300" xr:uid="{00000000-0005-0000-0000-0000DCA30000}"/>
    <cellStyle name="Percent 4 11 2 2 7" xfId="13948" xr:uid="{00000000-0005-0000-0000-0000DDA30000}"/>
    <cellStyle name="Percent 4 11 2 2 8" xfId="33900" xr:uid="{00000000-0005-0000-0000-0000DEA30000}"/>
    <cellStyle name="Percent 4 11 2 3" xfId="4123" xr:uid="{00000000-0005-0000-0000-0000DFA30000}"/>
    <cellStyle name="Percent 4 11 2 3 2" xfId="4124" xr:uid="{00000000-0005-0000-0000-0000E0A30000}"/>
    <cellStyle name="Percent 4 11 2 3 2 2" xfId="8249" xr:uid="{00000000-0005-0000-0000-0000E1A30000}"/>
    <cellStyle name="Percent 4 11 2 3 2 2 2" xfId="28203" xr:uid="{00000000-0005-0000-0000-0000E2A30000}"/>
    <cellStyle name="Percent 4 11 2 3 2 2 2 2" xfId="48153" xr:uid="{00000000-0005-0000-0000-0000E3A30000}"/>
    <cellStyle name="Percent 4 11 2 3 2 2 3" xfId="19653" xr:uid="{00000000-0005-0000-0000-0000E4A30000}"/>
    <cellStyle name="Percent 4 11 2 3 2 2 4" xfId="39603" xr:uid="{00000000-0005-0000-0000-0000E5A30000}"/>
    <cellStyle name="Percent 4 11 2 3 2 3" xfId="11101" xr:uid="{00000000-0005-0000-0000-0000E6A30000}"/>
    <cellStyle name="Percent 4 11 2 3 2 3 2" xfId="31053" xr:uid="{00000000-0005-0000-0000-0000E7A30000}"/>
    <cellStyle name="Percent 4 11 2 3 2 3 2 2" xfId="51003" xr:uid="{00000000-0005-0000-0000-0000E8A30000}"/>
    <cellStyle name="Percent 4 11 2 3 2 3 3" xfId="22503" xr:uid="{00000000-0005-0000-0000-0000E9A30000}"/>
    <cellStyle name="Percent 4 11 2 3 2 3 4" xfId="42453" xr:uid="{00000000-0005-0000-0000-0000EAA30000}"/>
    <cellStyle name="Percent 4 11 2 3 2 4" xfId="16801" xr:uid="{00000000-0005-0000-0000-0000EBA30000}"/>
    <cellStyle name="Percent 4 11 2 3 2 4 2" xfId="36753" xr:uid="{00000000-0005-0000-0000-0000ECA30000}"/>
    <cellStyle name="Percent 4 11 2 3 2 5" xfId="25353" xr:uid="{00000000-0005-0000-0000-0000EDA30000}"/>
    <cellStyle name="Percent 4 11 2 3 2 5 2" xfId="45303" xr:uid="{00000000-0005-0000-0000-0000EEA30000}"/>
    <cellStyle name="Percent 4 11 2 3 2 6" xfId="13951" xr:uid="{00000000-0005-0000-0000-0000EFA30000}"/>
    <cellStyle name="Percent 4 11 2 3 2 7" xfId="33903" xr:uid="{00000000-0005-0000-0000-0000F0A30000}"/>
    <cellStyle name="Percent 4 11 2 3 3" xfId="8248" xr:uid="{00000000-0005-0000-0000-0000F1A30000}"/>
    <cellStyle name="Percent 4 11 2 3 3 2" xfId="28202" xr:uid="{00000000-0005-0000-0000-0000F2A30000}"/>
    <cellStyle name="Percent 4 11 2 3 3 2 2" xfId="48152" xr:uid="{00000000-0005-0000-0000-0000F3A30000}"/>
    <cellStyle name="Percent 4 11 2 3 3 3" xfId="19652" xr:uid="{00000000-0005-0000-0000-0000F4A30000}"/>
    <cellStyle name="Percent 4 11 2 3 3 4" xfId="39602" xr:uid="{00000000-0005-0000-0000-0000F5A30000}"/>
    <cellStyle name="Percent 4 11 2 3 4" xfId="11100" xr:uid="{00000000-0005-0000-0000-0000F6A30000}"/>
    <cellStyle name="Percent 4 11 2 3 4 2" xfId="31052" xr:uid="{00000000-0005-0000-0000-0000F7A30000}"/>
    <cellStyle name="Percent 4 11 2 3 4 2 2" xfId="51002" xr:uid="{00000000-0005-0000-0000-0000F8A30000}"/>
    <cellStyle name="Percent 4 11 2 3 4 3" xfId="22502" xr:uid="{00000000-0005-0000-0000-0000F9A30000}"/>
    <cellStyle name="Percent 4 11 2 3 4 4" xfId="42452" xr:uid="{00000000-0005-0000-0000-0000FAA30000}"/>
    <cellStyle name="Percent 4 11 2 3 5" xfId="16800" xr:uid="{00000000-0005-0000-0000-0000FBA30000}"/>
    <cellStyle name="Percent 4 11 2 3 5 2" xfId="36752" xr:uid="{00000000-0005-0000-0000-0000FCA30000}"/>
    <cellStyle name="Percent 4 11 2 3 6" xfId="25352" xr:uid="{00000000-0005-0000-0000-0000FDA30000}"/>
    <cellStyle name="Percent 4 11 2 3 6 2" xfId="45302" xr:uid="{00000000-0005-0000-0000-0000FEA30000}"/>
    <cellStyle name="Percent 4 11 2 3 7" xfId="13950" xr:uid="{00000000-0005-0000-0000-0000FFA30000}"/>
    <cellStyle name="Percent 4 11 2 3 8" xfId="33902" xr:uid="{00000000-0005-0000-0000-000000A40000}"/>
    <cellStyle name="Percent 4 11 2 4" xfId="4125" xr:uid="{00000000-0005-0000-0000-000001A40000}"/>
    <cellStyle name="Percent 4 11 2 4 2" xfId="8250" xr:uid="{00000000-0005-0000-0000-000002A40000}"/>
    <cellStyle name="Percent 4 11 2 4 2 2" xfId="28204" xr:uid="{00000000-0005-0000-0000-000003A40000}"/>
    <cellStyle name="Percent 4 11 2 4 2 2 2" xfId="48154" xr:uid="{00000000-0005-0000-0000-000004A40000}"/>
    <cellStyle name="Percent 4 11 2 4 2 3" xfId="19654" xr:uid="{00000000-0005-0000-0000-000005A40000}"/>
    <cellStyle name="Percent 4 11 2 4 2 4" xfId="39604" xr:uid="{00000000-0005-0000-0000-000006A40000}"/>
    <cellStyle name="Percent 4 11 2 4 3" xfId="11102" xr:uid="{00000000-0005-0000-0000-000007A40000}"/>
    <cellStyle name="Percent 4 11 2 4 3 2" xfId="31054" xr:uid="{00000000-0005-0000-0000-000008A40000}"/>
    <cellStyle name="Percent 4 11 2 4 3 2 2" xfId="51004" xr:uid="{00000000-0005-0000-0000-000009A40000}"/>
    <cellStyle name="Percent 4 11 2 4 3 3" xfId="22504" xr:uid="{00000000-0005-0000-0000-00000AA40000}"/>
    <cellStyle name="Percent 4 11 2 4 3 4" xfId="42454" xr:uid="{00000000-0005-0000-0000-00000BA40000}"/>
    <cellStyle name="Percent 4 11 2 4 4" xfId="16802" xr:uid="{00000000-0005-0000-0000-00000CA40000}"/>
    <cellStyle name="Percent 4 11 2 4 4 2" xfId="36754" xr:uid="{00000000-0005-0000-0000-00000DA40000}"/>
    <cellStyle name="Percent 4 11 2 4 5" xfId="25354" xr:uid="{00000000-0005-0000-0000-00000EA40000}"/>
    <cellStyle name="Percent 4 11 2 4 5 2" xfId="45304" xr:uid="{00000000-0005-0000-0000-00000FA40000}"/>
    <cellStyle name="Percent 4 11 2 4 6" xfId="13952" xr:uid="{00000000-0005-0000-0000-000010A40000}"/>
    <cellStyle name="Percent 4 11 2 4 7" xfId="33904" xr:uid="{00000000-0005-0000-0000-000011A40000}"/>
    <cellStyle name="Percent 4 11 2 5" xfId="8245" xr:uid="{00000000-0005-0000-0000-000012A40000}"/>
    <cellStyle name="Percent 4 11 2 5 2" xfId="28199" xr:uid="{00000000-0005-0000-0000-000013A40000}"/>
    <cellStyle name="Percent 4 11 2 5 2 2" xfId="48149" xr:uid="{00000000-0005-0000-0000-000014A40000}"/>
    <cellStyle name="Percent 4 11 2 5 3" xfId="19649" xr:uid="{00000000-0005-0000-0000-000015A40000}"/>
    <cellStyle name="Percent 4 11 2 5 4" xfId="39599" xr:uid="{00000000-0005-0000-0000-000016A40000}"/>
    <cellStyle name="Percent 4 11 2 6" xfId="11097" xr:uid="{00000000-0005-0000-0000-000017A40000}"/>
    <cellStyle name="Percent 4 11 2 6 2" xfId="31049" xr:uid="{00000000-0005-0000-0000-000018A40000}"/>
    <cellStyle name="Percent 4 11 2 6 2 2" xfId="50999" xr:uid="{00000000-0005-0000-0000-000019A40000}"/>
    <cellStyle name="Percent 4 11 2 6 3" xfId="22499" xr:uid="{00000000-0005-0000-0000-00001AA40000}"/>
    <cellStyle name="Percent 4 11 2 6 4" xfId="42449" xr:uid="{00000000-0005-0000-0000-00001BA40000}"/>
    <cellStyle name="Percent 4 11 2 7" xfId="16797" xr:uid="{00000000-0005-0000-0000-00001CA40000}"/>
    <cellStyle name="Percent 4 11 2 7 2" xfId="36749" xr:uid="{00000000-0005-0000-0000-00001DA40000}"/>
    <cellStyle name="Percent 4 11 2 8" xfId="25349" xr:uid="{00000000-0005-0000-0000-00001EA40000}"/>
    <cellStyle name="Percent 4 11 2 8 2" xfId="45299" xr:uid="{00000000-0005-0000-0000-00001FA40000}"/>
    <cellStyle name="Percent 4 11 2 9" xfId="13947" xr:uid="{00000000-0005-0000-0000-000020A40000}"/>
    <cellStyle name="Percent 4 11 3" xfId="4126" xr:uid="{00000000-0005-0000-0000-000021A40000}"/>
    <cellStyle name="Percent 4 11 3 2" xfId="4127" xr:uid="{00000000-0005-0000-0000-000022A40000}"/>
    <cellStyle name="Percent 4 11 3 2 2" xfId="8252" xr:uid="{00000000-0005-0000-0000-000023A40000}"/>
    <cellStyle name="Percent 4 11 3 2 2 2" xfId="28206" xr:uid="{00000000-0005-0000-0000-000024A40000}"/>
    <cellStyle name="Percent 4 11 3 2 2 2 2" xfId="48156" xr:uid="{00000000-0005-0000-0000-000025A40000}"/>
    <cellStyle name="Percent 4 11 3 2 2 3" xfId="19656" xr:uid="{00000000-0005-0000-0000-000026A40000}"/>
    <cellStyle name="Percent 4 11 3 2 2 4" xfId="39606" xr:uid="{00000000-0005-0000-0000-000027A40000}"/>
    <cellStyle name="Percent 4 11 3 2 3" xfId="11104" xr:uid="{00000000-0005-0000-0000-000028A40000}"/>
    <cellStyle name="Percent 4 11 3 2 3 2" xfId="31056" xr:uid="{00000000-0005-0000-0000-000029A40000}"/>
    <cellStyle name="Percent 4 11 3 2 3 2 2" xfId="51006" xr:uid="{00000000-0005-0000-0000-00002AA40000}"/>
    <cellStyle name="Percent 4 11 3 2 3 3" xfId="22506" xr:uid="{00000000-0005-0000-0000-00002BA40000}"/>
    <cellStyle name="Percent 4 11 3 2 3 4" xfId="42456" xr:uid="{00000000-0005-0000-0000-00002CA40000}"/>
    <cellStyle name="Percent 4 11 3 2 4" xfId="16804" xr:uid="{00000000-0005-0000-0000-00002DA40000}"/>
    <cellStyle name="Percent 4 11 3 2 4 2" xfId="36756" xr:uid="{00000000-0005-0000-0000-00002EA40000}"/>
    <cellStyle name="Percent 4 11 3 2 5" xfId="25356" xr:uid="{00000000-0005-0000-0000-00002FA40000}"/>
    <cellStyle name="Percent 4 11 3 2 5 2" xfId="45306" xr:uid="{00000000-0005-0000-0000-000030A40000}"/>
    <cellStyle name="Percent 4 11 3 2 6" xfId="13954" xr:uid="{00000000-0005-0000-0000-000031A40000}"/>
    <cellStyle name="Percent 4 11 3 2 7" xfId="33906" xr:uid="{00000000-0005-0000-0000-000032A40000}"/>
    <cellStyle name="Percent 4 11 3 3" xfId="8251" xr:uid="{00000000-0005-0000-0000-000033A40000}"/>
    <cellStyle name="Percent 4 11 3 3 2" xfId="28205" xr:uid="{00000000-0005-0000-0000-000034A40000}"/>
    <cellStyle name="Percent 4 11 3 3 2 2" xfId="48155" xr:uid="{00000000-0005-0000-0000-000035A40000}"/>
    <cellStyle name="Percent 4 11 3 3 3" xfId="19655" xr:uid="{00000000-0005-0000-0000-000036A40000}"/>
    <cellStyle name="Percent 4 11 3 3 4" xfId="39605" xr:uid="{00000000-0005-0000-0000-000037A40000}"/>
    <cellStyle name="Percent 4 11 3 4" xfId="11103" xr:uid="{00000000-0005-0000-0000-000038A40000}"/>
    <cellStyle name="Percent 4 11 3 4 2" xfId="31055" xr:uid="{00000000-0005-0000-0000-000039A40000}"/>
    <cellStyle name="Percent 4 11 3 4 2 2" xfId="51005" xr:uid="{00000000-0005-0000-0000-00003AA40000}"/>
    <cellStyle name="Percent 4 11 3 4 3" xfId="22505" xr:uid="{00000000-0005-0000-0000-00003BA40000}"/>
    <cellStyle name="Percent 4 11 3 4 4" xfId="42455" xr:uid="{00000000-0005-0000-0000-00003CA40000}"/>
    <cellStyle name="Percent 4 11 3 5" xfId="16803" xr:uid="{00000000-0005-0000-0000-00003DA40000}"/>
    <cellStyle name="Percent 4 11 3 5 2" xfId="36755" xr:uid="{00000000-0005-0000-0000-00003EA40000}"/>
    <cellStyle name="Percent 4 11 3 6" xfId="25355" xr:uid="{00000000-0005-0000-0000-00003FA40000}"/>
    <cellStyle name="Percent 4 11 3 6 2" xfId="45305" xr:uid="{00000000-0005-0000-0000-000040A40000}"/>
    <cellStyle name="Percent 4 11 3 7" xfId="13953" xr:uid="{00000000-0005-0000-0000-000041A40000}"/>
    <cellStyle name="Percent 4 11 3 8" xfId="33905" xr:uid="{00000000-0005-0000-0000-000042A40000}"/>
    <cellStyle name="Percent 4 11 4" xfId="4128" xr:uid="{00000000-0005-0000-0000-000043A40000}"/>
    <cellStyle name="Percent 4 11 4 2" xfId="4129" xr:uid="{00000000-0005-0000-0000-000044A40000}"/>
    <cellStyle name="Percent 4 11 4 2 2" xfId="8254" xr:uid="{00000000-0005-0000-0000-000045A40000}"/>
    <cellStyle name="Percent 4 11 4 2 2 2" xfId="28208" xr:uid="{00000000-0005-0000-0000-000046A40000}"/>
    <cellStyle name="Percent 4 11 4 2 2 2 2" xfId="48158" xr:uid="{00000000-0005-0000-0000-000047A40000}"/>
    <cellStyle name="Percent 4 11 4 2 2 3" xfId="19658" xr:uid="{00000000-0005-0000-0000-000048A40000}"/>
    <cellStyle name="Percent 4 11 4 2 2 4" xfId="39608" xr:uid="{00000000-0005-0000-0000-000049A40000}"/>
    <cellStyle name="Percent 4 11 4 2 3" xfId="11106" xr:uid="{00000000-0005-0000-0000-00004AA40000}"/>
    <cellStyle name="Percent 4 11 4 2 3 2" xfId="31058" xr:uid="{00000000-0005-0000-0000-00004BA40000}"/>
    <cellStyle name="Percent 4 11 4 2 3 2 2" xfId="51008" xr:uid="{00000000-0005-0000-0000-00004CA40000}"/>
    <cellStyle name="Percent 4 11 4 2 3 3" xfId="22508" xr:uid="{00000000-0005-0000-0000-00004DA40000}"/>
    <cellStyle name="Percent 4 11 4 2 3 4" xfId="42458" xr:uid="{00000000-0005-0000-0000-00004EA40000}"/>
    <cellStyle name="Percent 4 11 4 2 4" xfId="16806" xr:uid="{00000000-0005-0000-0000-00004FA40000}"/>
    <cellStyle name="Percent 4 11 4 2 4 2" xfId="36758" xr:uid="{00000000-0005-0000-0000-000050A40000}"/>
    <cellStyle name="Percent 4 11 4 2 5" xfId="25358" xr:uid="{00000000-0005-0000-0000-000051A40000}"/>
    <cellStyle name="Percent 4 11 4 2 5 2" xfId="45308" xr:uid="{00000000-0005-0000-0000-000052A40000}"/>
    <cellStyle name="Percent 4 11 4 2 6" xfId="13956" xr:uid="{00000000-0005-0000-0000-000053A40000}"/>
    <cellStyle name="Percent 4 11 4 2 7" xfId="33908" xr:uid="{00000000-0005-0000-0000-000054A40000}"/>
    <cellStyle name="Percent 4 11 4 3" xfId="8253" xr:uid="{00000000-0005-0000-0000-000055A40000}"/>
    <cellStyle name="Percent 4 11 4 3 2" xfId="28207" xr:uid="{00000000-0005-0000-0000-000056A40000}"/>
    <cellStyle name="Percent 4 11 4 3 2 2" xfId="48157" xr:uid="{00000000-0005-0000-0000-000057A40000}"/>
    <cellStyle name="Percent 4 11 4 3 3" xfId="19657" xr:uid="{00000000-0005-0000-0000-000058A40000}"/>
    <cellStyle name="Percent 4 11 4 3 4" xfId="39607" xr:uid="{00000000-0005-0000-0000-000059A40000}"/>
    <cellStyle name="Percent 4 11 4 4" xfId="11105" xr:uid="{00000000-0005-0000-0000-00005AA40000}"/>
    <cellStyle name="Percent 4 11 4 4 2" xfId="31057" xr:uid="{00000000-0005-0000-0000-00005BA40000}"/>
    <cellStyle name="Percent 4 11 4 4 2 2" xfId="51007" xr:uid="{00000000-0005-0000-0000-00005CA40000}"/>
    <cellStyle name="Percent 4 11 4 4 3" xfId="22507" xr:uid="{00000000-0005-0000-0000-00005DA40000}"/>
    <cellStyle name="Percent 4 11 4 4 4" xfId="42457" xr:uid="{00000000-0005-0000-0000-00005EA40000}"/>
    <cellStyle name="Percent 4 11 4 5" xfId="16805" xr:uid="{00000000-0005-0000-0000-00005FA40000}"/>
    <cellStyle name="Percent 4 11 4 5 2" xfId="36757" xr:uid="{00000000-0005-0000-0000-000060A40000}"/>
    <cellStyle name="Percent 4 11 4 6" xfId="25357" xr:uid="{00000000-0005-0000-0000-000061A40000}"/>
    <cellStyle name="Percent 4 11 4 6 2" xfId="45307" xr:uid="{00000000-0005-0000-0000-000062A40000}"/>
    <cellStyle name="Percent 4 11 4 7" xfId="13955" xr:uid="{00000000-0005-0000-0000-000063A40000}"/>
    <cellStyle name="Percent 4 11 4 8" xfId="33907" xr:uid="{00000000-0005-0000-0000-000064A40000}"/>
    <cellStyle name="Percent 4 11 5" xfId="4130" xr:uid="{00000000-0005-0000-0000-000065A40000}"/>
    <cellStyle name="Percent 4 11 5 2" xfId="8255" xr:uid="{00000000-0005-0000-0000-000066A40000}"/>
    <cellStyle name="Percent 4 11 5 2 2" xfId="28209" xr:uid="{00000000-0005-0000-0000-000067A40000}"/>
    <cellStyle name="Percent 4 11 5 2 2 2" xfId="48159" xr:uid="{00000000-0005-0000-0000-000068A40000}"/>
    <cellStyle name="Percent 4 11 5 2 3" xfId="19659" xr:uid="{00000000-0005-0000-0000-000069A40000}"/>
    <cellStyle name="Percent 4 11 5 2 4" xfId="39609" xr:uid="{00000000-0005-0000-0000-00006AA40000}"/>
    <cellStyle name="Percent 4 11 5 3" xfId="11107" xr:uid="{00000000-0005-0000-0000-00006BA40000}"/>
    <cellStyle name="Percent 4 11 5 3 2" xfId="31059" xr:uid="{00000000-0005-0000-0000-00006CA40000}"/>
    <cellStyle name="Percent 4 11 5 3 2 2" xfId="51009" xr:uid="{00000000-0005-0000-0000-00006DA40000}"/>
    <cellStyle name="Percent 4 11 5 3 3" xfId="22509" xr:uid="{00000000-0005-0000-0000-00006EA40000}"/>
    <cellStyle name="Percent 4 11 5 3 4" xfId="42459" xr:uid="{00000000-0005-0000-0000-00006FA40000}"/>
    <cellStyle name="Percent 4 11 5 4" xfId="16807" xr:uid="{00000000-0005-0000-0000-000070A40000}"/>
    <cellStyle name="Percent 4 11 5 4 2" xfId="36759" xr:uid="{00000000-0005-0000-0000-000071A40000}"/>
    <cellStyle name="Percent 4 11 5 5" xfId="25359" xr:uid="{00000000-0005-0000-0000-000072A40000}"/>
    <cellStyle name="Percent 4 11 5 5 2" xfId="45309" xr:uid="{00000000-0005-0000-0000-000073A40000}"/>
    <cellStyle name="Percent 4 11 5 6" xfId="13957" xr:uid="{00000000-0005-0000-0000-000074A40000}"/>
    <cellStyle name="Percent 4 11 5 7" xfId="33909" xr:uid="{00000000-0005-0000-0000-000075A40000}"/>
    <cellStyle name="Percent 4 11 6" xfId="8244" xr:uid="{00000000-0005-0000-0000-000076A40000}"/>
    <cellStyle name="Percent 4 11 6 2" xfId="28198" xr:uid="{00000000-0005-0000-0000-000077A40000}"/>
    <cellStyle name="Percent 4 11 6 2 2" xfId="48148" xr:uid="{00000000-0005-0000-0000-000078A40000}"/>
    <cellStyle name="Percent 4 11 6 3" xfId="19648" xr:uid="{00000000-0005-0000-0000-000079A40000}"/>
    <cellStyle name="Percent 4 11 6 4" xfId="39598" xr:uid="{00000000-0005-0000-0000-00007AA40000}"/>
    <cellStyle name="Percent 4 11 7" xfId="11096" xr:uid="{00000000-0005-0000-0000-00007BA40000}"/>
    <cellStyle name="Percent 4 11 7 2" xfId="31048" xr:uid="{00000000-0005-0000-0000-00007CA40000}"/>
    <cellStyle name="Percent 4 11 7 2 2" xfId="50998" xr:uid="{00000000-0005-0000-0000-00007DA40000}"/>
    <cellStyle name="Percent 4 11 7 3" xfId="22498" xr:uid="{00000000-0005-0000-0000-00007EA40000}"/>
    <cellStyle name="Percent 4 11 7 4" xfId="42448" xr:uid="{00000000-0005-0000-0000-00007FA40000}"/>
    <cellStyle name="Percent 4 11 8" xfId="16796" xr:uid="{00000000-0005-0000-0000-000080A40000}"/>
    <cellStyle name="Percent 4 11 8 2" xfId="36748" xr:uid="{00000000-0005-0000-0000-000081A40000}"/>
    <cellStyle name="Percent 4 11 9" xfId="25348" xr:uid="{00000000-0005-0000-0000-000082A40000}"/>
    <cellStyle name="Percent 4 11 9 2" xfId="45298" xr:uid="{00000000-0005-0000-0000-000083A40000}"/>
    <cellStyle name="Percent 4 12" xfId="4131" xr:uid="{00000000-0005-0000-0000-000084A40000}"/>
    <cellStyle name="Percent 4 12 10" xfId="13958" xr:uid="{00000000-0005-0000-0000-000085A40000}"/>
    <cellStyle name="Percent 4 12 11" xfId="33910" xr:uid="{00000000-0005-0000-0000-000086A40000}"/>
    <cellStyle name="Percent 4 12 2" xfId="4132" xr:uid="{00000000-0005-0000-0000-000087A40000}"/>
    <cellStyle name="Percent 4 12 2 10" xfId="33911" xr:uid="{00000000-0005-0000-0000-000088A40000}"/>
    <cellStyle name="Percent 4 12 2 2" xfId="4133" xr:uid="{00000000-0005-0000-0000-000089A40000}"/>
    <cellStyle name="Percent 4 12 2 2 2" xfId="4134" xr:uid="{00000000-0005-0000-0000-00008AA40000}"/>
    <cellStyle name="Percent 4 12 2 2 2 2" xfId="8259" xr:uid="{00000000-0005-0000-0000-00008BA40000}"/>
    <cellStyle name="Percent 4 12 2 2 2 2 2" xfId="28213" xr:uid="{00000000-0005-0000-0000-00008CA40000}"/>
    <cellStyle name="Percent 4 12 2 2 2 2 2 2" xfId="48163" xr:uid="{00000000-0005-0000-0000-00008DA40000}"/>
    <cellStyle name="Percent 4 12 2 2 2 2 3" xfId="19663" xr:uid="{00000000-0005-0000-0000-00008EA40000}"/>
    <cellStyle name="Percent 4 12 2 2 2 2 4" xfId="39613" xr:uid="{00000000-0005-0000-0000-00008FA40000}"/>
    <cellStyle name="Percent 4 12 2 2 2 3" xfId="11111" xr:uid="{00000000-0005-0000-0000-000090A40000}"/>
    <cellStyle name="Percent 4 12 2 2 2 3 2" xfId="31063" xr:uid="{00000000-0005-0000-0000-000091A40000}"/>
    <cellStyle name="Percent 4 12 2 2 2 3 2 2" xfId="51013" xr:uid="{00000000-0005-0000-0000-000092A40000}"/>
    <cellStyle name="Percent 4 12 2 2 2 3 3" xfId="22513" xr:uid="{00000000-0005-0000-0000-000093A40000}"/>
    <cellStyle name="Percent 4 12 2 2 2 3 4" xfId="42463" xr:uid="{00000000-0005-0000-0000-000094A40000}"/>
    <cellStyle name="Percent 4 12 2 2 2 4" xfId="16811" xr:uid="{00000000-0005-0000-0000-000095A40000}"/>
    <cellStyle name="Percent 4 12 2 2 2 4 2" xfId="36763" xr:uid="{00000000-0005-0000-0000-000096A40000}"/>
    <cellStyle name="Percent 4 12 2 2 2 5" xfId="25363" xr:uid="{00000000-0005-0000-0000-000097A40000}"/>
    <cellStyle name="Percent 4 12 2 2 2 5 2" xfId="45313" xr:uid="{00000000-0005-0000-0000-000098A40000}"/>
    <cellStyle name="Percent 4 12 2 2 2 6" xfId="13961" xr:uid="{00000000-0005-0000-0000-000099A40000}"/>
    <cellStyle name="Percent 4 12 2 2 2 7" xfId="33913" xr:uid="{00000000-0005-0000-0000-00009AA40000}"/>
    <cellStyle name="Percent 4 12 2 2 3" xfId="8258" xr:uid="{00000000-0005-0000-0000-00009BA40000}"/>
    <cellStyle name="Percent 4 12 2 2 3 2" xfId="28212" xr:uid="{00000000-0005-0000-0000-00009CA40000}"/>
    <cellStyle name="Percent 4 12 2 2 3 2 2" xfId="48162" xr:uid="{00000000-0005-0000-0000-00009DA40000}"/>
    <cellStyle name="Percent 4 12 2 2 3 3" xfId="19662" xr:uid="{00000000-0005-0000-0000-00009EA40000}"/>
    <cellStyle name="Percent 4 12 2 2 3 4" xfId="39612" xr:uid="{00000000-0005-0000-0000-00009FA40000}"/>
    <cellStyle name="Percent 4 12 2 2 4" xfId="11110" xr:uid="{00000000-0005-0000-0000-0000A0A40000}"/>
    <cellStyle name="Percent 4 12 2 2 4 2" xfId="31062" xr:uid="{00000000-0005-0000-0000-0000A1A40000}"/>
    <cellStyle name="Percent 4 12 2 2 4 2 2" xfId="51012" xr:uid="{00000000-0005-0000-0000-0000A2A40000}"/>
    <cellStyle name="Percent 4 12 2 2 4 3" xfId="22512" xr:uid="{00000000-0005-0000-0000-0000A3A40000}"/>
    <cellStyle name="Percent 4 12 2 2 4 4" xfId="42462" xr:uid="{00000000-0005-0000-0000-0000A4A40000}"/>
    <cellStyle name="Percent 4 12 2 2 5" xfId="16810" xr:uid="{00000000-0005-0000-0000-0000A5A40000}"/>
    <cellStyle name="Percent 4 12 2 2 5 2" xfId="36762" xr:uid="{00000000-0005-0000-0000-0000A6A40000}"/>
    <cellStyle name="Percent 4 12 2 2 6" xfId="25362" xr:uid="{00000000-0005-0000-0000-0000A7A40000}"/>
    <cellStyle name="Percent 4 12 2 2 6 2" xfId="45312" xr:uid="{00000000-0005-0000-0000-0000A8A40000}"/>
    <cellStyle name="Percent 4 12 2 2 7" xfId="13960" xr:uid="{00000000-0005-0000-0000-0000A9A40000}"/>
    <cellStyle name="Percent 4 12 2 2 8" xfId="33912" xr:uid="{00000000-0005-0000-0000-0000AAA40000}"/>
    <cellStyle name="Percent 4 12 2 3" xfId="4135" xr:uid="{00000000-0005-0000-0000-0000ABA40000}"/>
    <cellStyle name="Percent 4 12 2 3 2" xfId="4136" xr:uid="{00000000-0005-0000-0000-0000ACA40000}"/>
    <cellStyle name="Percent 4 12 2 3 2 2" xfId="8261" xr:uid="{00000000-0005-0000-0000-0000ADA40000}"/>
    <cellStyle name="Percent 4 12 2 3 2 2 2" xfId="28215" xr:uid="{00000000-0005-0000-0000-0000AEA40000}"/>
    <cellStyle name="Percent 4 12 2 3 2 2 2 2" xfId="48165" xr:uid="{00000000-0005-0000-0000-0000AFA40000}"/>
    <cellStyle name="Percent 4 12 2 3 2 2 3" xfId="19665" xr:uid="{00000000-0005-0000-0000-0000B0A40000}"/>
    <cellStyle name="Percent 4 12 2 3 2 2 4" xfId="39615" xr:uid="{00000000-0005-0000-0000-0000B1A40000}"/>
    <cellStyle name="Percent 4 12 2 3 2 3" xfId="11113" xr:uid="{00000000-0005-0000-0000-0000B2A40000}"/>
    <cellStyle name="Percent 4 12 2 3 2 3 2" xfId="31065" xr:uid="{00000000-0005-0000-0000-0000B3A40000}"/>
    <cellStyle name="Percent 4 12 2 3 2 3 2 2" xfId="51015" xr:uid="{00000000-0005-0000-0000-0000B4A40000}"/>
    <cellStyle name="Percent 4 12 2 3 2 3 3" xfId="22515" xr:uid="{00000000-0005-0000-0000-0000B5A40000}"/>
    <cellStyle name="Percent 4 12 2 3 2 3 4" xfId="42465" xr:uid="{00000000-0005-0000-0000-0000B6A40000}"/>
    <cellStyle name="Percent 4 12 2 3 2 4" xfId="16813" xr:uid="{00000000-0005-0000-0000-0000B7A40000}"/>
    <cellStyle name="Percent 4 12 2 3 2 4 2" xfId="36765" xr:uid="{00000000-0005-0000-0000-0000B8A40000}"/>
    <cellStyle name="Percent 4 12 2 3 2 5" xfId="25365" xr:uid="{00000000-0005-0000-0000-0000B9A40000}"/>
    <cellStyle name="Percent 4 12 2 3 2 5 2" xfId="45315" xr:uid="{00000000-0005-0000-0000-0000BAA40000}"/>
    <cellStyle name="Percent 4 12 2 3 2 6" xfId="13963" xr:uid="{00000000-0005-0000-0000-0000BBA40000}"/>
    <cellStyle name="Percent 4 12 2 3 2 7" xfId="33915" xr:uid="{00000000-0005-0000-0000-0000BCA40000}"/>
    <cellStyle name="Percent 4 12 2 3 3" xfId="8260" xr:uid="{00000000-0005-0000-0000-0000BDA40000}"/>
    <cellStyle name="Percent 4 12 2 3 3 2" xfId="28214" xr:uid="{00000000-0005-0000-0000-0000BEA40000}"/>
    <cellStyle name="Percent 4 12 2 3 3 2 2" xfId="48164" xr:uid="{00000000-0005-0000-0000-0000BFA40000}"/>
    <cellStyle name="Percent 4 12 2 3 3 3" xfId="19664" xr:uid="{00000000-0005-0000-0000-0000C0A40000}"/>
    <cellStyle name="Percent 4 12 2 3 3 4" xfId="39614" xr:uid="{00000000-0005-0000-0000-0000C1A40000}"/>
    <cellStyle name="Percent 4 12 2 3 4" xfId="11112" xr:uid="{00000000-0005-0000-0000-0000C2A40000}"/>
    <cellStyle name="Percent 4 12 2 3 4 2" xfId="31064" xr:uid="{00000000-0005-0000-0000-0000C3A40000}"/>
    <cellStyle name="Percent 4 12 2 3 4 2 2" xfId="51014" xr:uid="{00000000-0005-0000-0000-0000C4A40000}"/>
    <cellStyle name="Percent 4 12 2 3 4 3" xfId="22514" xr:uid="{00000000-0005-0000-0000-0000C5A40000}"/>
    <cellStyle name="Percent 4 12 2 3 4 4" xfId="42464" xr:uid="{00000000-0005-0000-0000-0000C6A40000}"/>
    <cellStyle name="Percent 4 12 2 3 5" xfId="16812" xr:uid="{00000000-0005-0000-0000-0000C7A40000}"/>
    <cellStyle name="Percent 4 12 2 3 5 2" xfId="36764" xr:uid="{00000000-0005-0000-0000-0000C8A40000}"/>
    <cellStyle name="Percent 4 12 2 3 6" xfId="25364" xr:uid="{00000000-0005-0000-0000-0000C9A40000}"/>
    <cellStyle name="Percent 4 12 2 3 6 2" xfId="45314" xr:uid="{00000000-0005-0000-0000-0000CAA40000}"/>
    <cellStyle name="Percent 4 12 2 3 7" xfId="13962" xr:uid="{00000000-0005-0000-0000-0000CBA40000}"/>
    <cellStyle name="Percent 4 12 2 3 8" xfId="33914" xr:uid="{00000000-0005-0000-0000-0000CCA40000}"/>
    <cellStyle name="Percent 4 12 2 4" xfId="4137" xr:uid="{00000000-0005-0000-0000-0000CDA40000}"/>
    <cellStyle name="Percent 4 12 2 4 2" xfId="8262" xr:uid="{00000000-0005-0000-0000-0000CEA40000}"/>
    <cellStyle name="Percent 4 12 2 4 2 2" xfId="28216" xr:uid="{00000000-0005-0000-0000-0000CFA40000}"/>
    <cellStyle name="Percent 4 12 2 4 2 2 2" xfId="48166" xr:uid="{00000000-0005-0000-0000-0000D0A40000}"/>
    <cellStyle name="Percent 4 12 2 4 2 3" xfId="19666" xr:uid="{00000000-0005-0000-0000-0000D1A40000}"/>
    <cellStyle name="Percent 4 12 2 4 2 4" xfId="39616" xr:uid="{00000000-0005-0000-0000-0000D2A40000}"/>
    <cellStyle name="Percent 4 12 2 4 3" xfId="11114" xr:uid="{00000000-0005-0000-0000-0000D3A40000}"/>
    <cellStyle name="Percent 4 12 2 4 3 2" xfId="31066" xr:uid="{00000000-0005-0000-0000-0000D4A40000}"/>
    <cellStyle name="Percent 4 12 2 4 3 2 2" xfId="51016" xr:uid="{00000000-0005-0000-0000-0000D5A40000}"/>
    <cellStyle name="Percent 4 12 2 4 3 3" xfId="22516" xr:uid="{00000000-0005-0000-0000-0000D6A40000}"/>
    <cellStyle name="Percent 4 12 2 4 3 4" xfId="42466" xr:uid="{00000000-0005-0000-0000-0000D7A40000}"/>
    <cellStyle name="Percent 4 12 2 4 4" xfId="16814" xr:uid="{00000000-0005-0000-0000-0000D8A40000}"/>
    <cellStyle name="Percent 4 12 2 4 4 2" xfId="36766" xr:uid="{00000000-0005-0000-0000-0000D9A40000}"/>
    <cellStyle name="Percent 4 12 2 4 5" xfId="25366" xr:uid="{00000000-0005-0000-0000-0000DAA40000}"/>
    <cellStyle name="Percent 4 12 2 4 5 2" xfId="45316" xr:uid="{00000000-0005-0000-0000-0000DBA40000}"/>
    <cellStyle name="Percent 4 12 2 4 6" xfId="13964" xr:uid="{00000000-0005-0000-0000-0000DCA40000}"/>
    <cellStyle name="Percent 4 12 2 4 7" xfId="33916" xr:uid="{00000000-0005-0000-0000-0000DDA40000}"/>
    <cellStyle name="Percent 4 12 2 5" xfId="8257" xr:uid="{00000000-0005-0000-0000-0000DEA40000}"/>
    <cellStyle name="Percent 4 12 2 5 2" xfId="28211" xr:uid="{00000000-0005-0000-0000-0000DFA40000}"/>
    <cellStyle name="Percent 4 12 2 5 2 2" xfId="48161" xr:uid="{00000000-0005-0000-0000-0000E0A40000}"/>
    <cellStyle name="Percent 4 12 2 5 3" xfId="19661" xr:uid="{00000000-0005-0000-0000-0000E1A40000}"/>
    <cellStyle name="Percent 4 12 2 5 4" xfId="39611" xr:uid="{00000000-0005-0000-0000-0000E2A40000}"/>
    <cellStyle name="Percent 4 12 2 6" xfId="11109" xr:uid="{00000000-0005-0000-0000-0000E3A40000}"/>
    <cellStyle name="Percent 4 12 2 6 2" xfId="31061" xr:uid="{00000000-0005-0000-0000-0000E4A40000}"/>
    <cellStyle name="Percent 4 12 2 6 2 2" xfId="51011" xr:uid="{00000000-0005-0000-0000-0000E5A40000}"/>
    <cellStyle name="Percent 4 12 2 6 3" xfId="22511" xr:uid="{00000000-0005-0000-0000-0000E6A40000}"/>
    <cellStyle name="Percent 4 12 2 6 4" xfId="42461" xr:uid="{00000000-0005-0000-0000-0000E7A40000}"/>
    <cellStyle name="Percent 4 12 2 7" xfId="16809" xr:uid="{00000000-0005-0000-0000-0000E8A40000}"/>
    <cellStyle name="Percent 4 12 2 7 2" xfId="36761" xr:uid="{00000000-0005-0000-0000-0000E9A40000}"/>
    <cellStyle name="Percent 4 12 2 8" xfId="25361" xr:uid="{00000000-0005-0000-0000-0000EAA40000}"/>
    <cellStyle name="Percent 4 12 2 8 2" xfId="45311" xr:uid="{00000000-0005-0000-0000-0000EBA40000}"/>
    <cellStyle name="Percent 4 12 2 9" xfId="13959" xr:uid="{00000000-0005-0000-0000-0000ECA40000}"/>
    <cellStyle name="Percent 4 12 3" xfId="4138" xr:uid="{00000000-0005-0000-0000-0000EDA40000}"/>
    <cellStyle name="Percent 4 12 3 2" xfId="4139" xr:uid="{00000000-0005-0000-0000-0000EEA40000}"/>
    <cellStyle name="Percent 4 12 3 2 2" xfId="8264" xr:uid="{00000000-0005-0000-0000-0000EFA40000}"/>
    <cellStyle name="Percent 4 12 3 2 2 2" xfId="28218" xr:uid="{00000000-0005-0000-0000-0000F0A40000}"/>
    <cellStyle name="Percent 4 12 3 2 2 2 2" xfId="48168" xr:uid="{00000000-0005-0000-0000-0000F1A40000}"/>
    <cellStyle name="Percent 4 12 3 2 2 3" xfId="19668" xr:uid="{00000000-0005-0000-0000-0000F2A40000}"/>
    <cellStyle name="Percent 4 12 3 2 2 4" xfId="39618" xr:uid="{00000000-0005-0000-0000-0000F3A40000}"/>
    <cellStyle name="Percent 4 12 3 2 3" xfId="11116" xr:uid="{00000000-0005-0000-0000-0000F4A40000}"/>
    <cellStyle name="Percent 4 12 3 2 3 2" xfId="31068" xr:uid="{00000000-0005-0000-0000-0000F5A40000}"/>
    <cellStyle name="Percent 4 12 3 2 3 2 2" xfId="51018" xr:uid="{00000000-0005-0000-0000-0000F6A40000}"/>
    <cellStyle name="Percent 4 12 3 2 3 3" xfId="22518" xr:uid="{00000000-0005-0000-0000-0000F7A40000}"/>
    <cellStyle name="Percent 4 12 3 2 3 4" xfId="42468" xr:uid="{00000000-0005-0000-0000-0000F8A40000}"/>
    <cellStyle name="Percent 4 12 3 2 4" xfId="16816" xr:uid="{00000000-0005-0000-0000-0000F9A40000}"/>
    <cellStyle name="Percent 4 12 3 2 4 2" xfId="36768" xr:uid="{00000000-0005-0000-0000-0000FAA40000}"/>
    <cellStyle name="Percent 4 12 3 2 5" xfId="25368" xr:uid="{00000000-0005-0000-0000-0000FBA40000}"/>
    <cellStyle name="Percent 4 12 3 2 5 2" xfId="45318" xr:uid="{00000000-0005-0000-0000-0000FCA40000}"/>
    <cellStyle name="Percent 4 12 3 2 6" xfId="13966" xr:uid="{00000000-0005-0000-0000-0000FDA40000}"/>
    <cellStyle name="Percent 4 12 3 2 7" xfId="33918" xr:uid="{00000000-0005-0000-0000-0000FEA40000}"/>
    <cellStyle name="Percent 4 12 3 3" xfId="8263" xr:uid="{00000000-0005-0000-0000-0000FFA40000}"/>
    <cellStyle name="Percent 4 12 3 3 2" xfId="28217" xr:uid="{00000000-0005-0000-0000-000000A50000}"/>
    <cellStyle name="Percent 4 12 3 3 2 2" xfId="48167" xr:uid="{00000000-0005-0000-0000-000001A50000}"/>
    <cellStyle name="Percent 4 12 3 3 3" xfId="19667" xr:uid="{00000000-0005-0000-0000-000002A50000}"/>
    <cellStyle name="Percent 4 12 3 3 4" xfId="39617" xr:uid="{00000000-0005-0000-0000-000003A50000}"/>
    <cellStyle name="Percent 4 12 3 4" xfId="11115" xr:uid="{00000000-0005-0000-0000-000004A50000}"/>
    <cellStyle name="Percent 4 12 3 4 2" xfId="31067" xr:uid="{00000000-0005-0000-0000-000005A50000}"/>
    <cellStyle name="Percent 4 12 3 4 2 2" xfId="51017" xr:uid="{00000000-0005-0000-0000-000006A50000}"/>
    <cellStyle name="Percent 4 12 3 4 3" xfId="22517" xr:uid="{00000000-0005-0000-0000-000007A50000}"/>
    <cellStyle name="Percent 4 12 3 4 4" xfId="42467" xr:uid="{00000000-0005-0000-0000-000008A50000}"/>
    <cellStyle name="Percent 4 12 3 5" xfId="16815" xr:uid="{00000000-0005-0000-0000-000009A50000}"/>
    <cellStyle name="Percent 4 12 3 5 2" xfId="36767" xr:uid="{00000000-0005-0000-0000-00000AA50000}"/>
    <cellStyle name="Percent 4 12 3 6" xfId="25367" xr:uid="{00000000-0005-0000-0000-00000BA50000}"/>
    <cellStyle name="Percent 4 12 3 6 2" xfId="45317" xr:uid="{00000000-0005-0000-0000-00000CA50000}"/>
    <cellStyle name="Percent 4 12 3 7" xfId="13965" xr:uid="{00000000-0005-0000-0000-00000DA50000}"/>
    <cellStyle name="Percent 4 12 3 8" xfId="33917" xr:uid="{00000000-0005-0000-0000-00000EA50000}"/>
    <cellStyle name="Percent 4 12 4" xfId="4140" xr:uid="{00000000-0005-0000-0000-00000FA50000}"/>
    <cellStyle name="Percent 4 12 4 2" xfId="4141" xr:uid="{00000000-0005-0000-0000-000010A50000}"/>
    <cellStyle name="Percent 4 12 4 2 2" xfId="8266" xr:uid="{00000000-0005-0000-0000-000011A50000}"/>
    <cellStyle name="Percent 4 12 4 2 2 2" xfId="28220" xr:uid="{00000000-0005-0000-0000-000012A50000}"/>
    <cellStyle name="Percent 4 12 4 2 2 2 2" xfId="48170" xr:uid="{00000000-0005-0000-0000-000013A50000}"/>
    <cellStyle name="Percent 4 12 4 2 2 3" xfId="19670" xr:uid="{00000000-0005-0000-0000-000014A50000}"/>
    <cellStyle name="Percent 4 12 4 2 2 4" xfId="39620" xr:uid="{00000000-0005-0000-0000-000015A50000}"/>
    <cellStyle name="Percent 4 12 4 2 3" xfId="11118" xr:uid="{00000000-0005-0000-0000-000016A50000}"/>
    <cellStyle name="Percent 4 12 4 2 3 2" xfId="31070" xr:uid="{00000000-0005-0000-0000-000017A50000}"/>
    <cellStyle name="Percent 4 12 4 2 3 2 2" xfId="51020" xr:uid="{00000000-0005-0000-0000-000018A50000}"/>
    <cellStyle name="Percent 4 12 4 2 3 3" xfId="22520" xr:uid="{00000000-0005-0000-0000-000019A50000}"/>
    <cellStyle name="Percent 4 12 4 2 3 4" xfId="42470" xr:uid="{00000000-0005-0000-0000-00001AA50000}"/>
    <cellStyle name="Percent 4 12 4 2 4" xfId="16818" xr:uid="{00000000-0005-0000-0000-00001BA50000}"/>
    <cellStyle name="Percent 4 12 4 2 4 2" xfId="36770" xr:uid="{00000000-0005-0000-0000-00001CA50000}"/>
    <cellStyle name="Percent 4 12 4 2 5" xfId="25370" xr:uid="{00000000-0005-0000-0000-00001DA50000}"/>
    <cellStyle name="Percent 4 12 4 2 5 2" xfId="45320" xr:uid="{00000000-0005-0000-0000-00001EA50000}"/>
    <cellStyle name="Percent 4 12 4 2 6" xfId="13968" xr:uid="{00000000-0005-0000-0000-00001FA50000}"/>
    <cellStyle name="Percent 4 12 4 2 7" xfId="33920" xr:uid="{00000000-0005-0000-0000-000020A50000}"/>
    <cellStyle name="Percent 4 12 4 3" xfId="8265" xr:uid="{00000000-0005-0000-0000-000021A50000}"/>
    <cellStyle name="Percent 4 12 4 3 2" xfId="28219" xr:uid="{00000000-0005-0000-0000-000022A50000}"/>
    <cellStyle name="Percent 4 12 4 3 2 2" xfId="48169" xr:uid="{00000000-0005-0000-0000-000023A50000}"/>
    <cellStyle name="Percent 4 12 4 3 3" xfId="19669" xr:uid="{00000000-0005-0000-0000-000024A50000}"/>
    <cellStyle name="Percent 4 12 4 3 4" xfId="39619" xr:uid="{00000000-0005-0000-0000-000025A50000}"/>
    <cellStyle name="Percent 4 12 4 4" xfId="11117" xr:uid="{00000000-0005-0000-0000-000026A50000}"/>
    <cellStyle name="Percent 4 12 4 4 2" xfId="31069" xr:uid="{00000000-0005-0000-0000-000027A50000}"/>
    <cellStyle name="Percent 4 12 4 4 2 2" xfId="51019" xr:uid="{00000000-0005-0000-0000-000028A50000}"/>
    <cellStyle name="Percent 4 12 4 4 3" xfId="22519" xr:uid="{00000000-0005-0000-0000-000029A50000}"/>
    <cellStyle name="Percent 4 12 4 4 4" xfId="42469" xr:uid="{00000000-0005-0000-0000-00002AA50000}"/>
    <cellStyle name="Percent 4 12 4 5" xfId="16817" xr:uid="{00000000-0005-0000-0000-00002BA50000}"/>
    <cellStyle name="Percent 4 12 4 5 2" xfId="36769" xr:uid="{00000000-0005-0000-0000-00002CA50000}"/>
    <cellStyle name="Percent 4 12 4 6" xfId="25369" xr:uid="{00000000-0005-0000-0000-00002DA50000}"/>
    <cellStyle name="Percent 4 12 4 6 2" xfId="45319" xr:uid="{00000000-0005-0000-0000-00002EA50000}"/>
    <cellStyle name="Percent 4 12 4 7" xfId="13967" xr:uid="{00000000-0005-0000-0000-00002FA50000}"/>
    <cellStyle name="Percent 4 12 4 8" xfId="33919" xr:uid="{00000000-0005-0000-0000-000030A50000}"/>
    <cellStyle name="Percent 4 12 5" xfId="4142" xr:uid="{00000000-0005-0000-0000-000031A50000}"/>
    <cellStyle name="Percent 4 12 5 2" xfId="8267" xr:uid="{00000000-0005-0000-0000-000032A50000}"/>
    <cellStyle name="Percent 4 12 5 2 2" xfId="28221" xr:uid="{00000000-0005-0000-0000-000033A50000}"/>
    <cellStyle name="Percent 4 12 5 2 2 2" xfId="48171" xr:uid="{00000000-0005-0000-0000-000034A50000}"/>
    <cellStyle name="Percent 4 12 5 2 3" xfId="19671" xr:uid="{00000000-0005-0000-0000-000035A50000}"/>
    <cellStyle name="Percent 4 12 5 2 4" xfId="39621" xr:uid="{00000000-0005-0000-0000-000036A50000}"/>
    <cellStyle name="Percent 4 12 5 3" xfId="11119" xr:uid="{00000000-0005-0000-0000-000037A50000}"/>
    <cellStyle name="Percent 4 12 5 3 2" xfId="31071" xr:uid="{00000000-0005-0000-0000-000038A50000}"/>
    <cellStyle name="Percent 4 12 5 3 2 2" xfId="51021" xr:uid="{00000000-0005-0000-0000-000039A50000}"/>
    <cellStyle name="Percent 4 12 5 3 3" xfId="22521" xr:uid="{00000000-0005-0000-0000-00003AA50000}"/>
    <cellStyle name="Percent 4 12 5 3 4" xfId="42471" xr:uid="{00000000-0005-0000-0000-00003BA50000}"/>
    <cellStyle name="Percent 4 12 5 4" xfId="16819" xr:uid="{00000000-0005-0000-0000-00003CA50000}"/>
    <cellStyle name="Percent 4 12 5 4 2" xfId="36771" xr:uid="{00000000-0005-0000-0000-00003DA50000}"/>
    <cellStyle name="Percent 4 12 5 5" xfId="25371" xr:uid="{00000000-0005-0000-0000-00003EA50000}"/>
    <cellStyle name="Percent 4 12 5 5 2" xfId="45321" xr:uid="{00000000-0005-0000-0000-00003FA50000}"/>
    <cellStyle name="Percent 4 12 5 6" xfId="13969" xr:uid="{00000000-0005-0000-0000-000040A50000}"/>
    <cellStyle name="Percent 4 12 5 7" xfId="33921" xr:uid="{00000000-0005-0000-0000-000041A50000}"/>
    <cellStyle name="Percent 4 12 6" xfId="8256" xr:uid="{00000000-0005-0000-0000-000042A50000}"/>
    <cellStyle name="Percent 4 12 6 2" xfId="28210" xr:uid="{00000000-0005-0000-0000-000043A50000}"/>
    <cellStyle name="Percent 4 12 6 2 2" xfId="48160" xr:uid="{00000000-0005-0000-0000-000044A50000}"/>
    <cellStyle name="Percent 4 12 6 3" xfId="19660" xr:uid="{00000000-0005-0000-0000-000045A50000}"/>
    <cellStyle name="Percent 4 12 6 4" xfId="39610" xr:uid="{00000000-0005-0000-0000-000046A50000}"/>
    <cellStyle name="Percent 4 12 7" xfId="11108" xr:uid="{00000000-0005-0000-0000-000047A50000}"/>
    <cellStyle name="Percent 4 12 7 2" xfId="31060" xr:uid="{00000000-0005-0000-0000-000048A50000}"/>
    <cellStyle name="Percent 4 12 7 2 2" xfId="51010" xr:uid="{00000000-0005-0000-0000-000049A50000}"/>
    <cellStyle name="Percent 4 12 7 3" xfId="22510" xr:uid="{00000000-0005-0000-0000-00004AA50000}"/>
    <cellStyle name="Percent 4 12 7 4" xfId="42460" xr:uid="{00000000-0005-0000-0000-00004BA50000}"/>
    <cellStyle name="Percent 4 12 8" xfId="16808" xr:uid="{00000000-0005-0000-0000-00004CA50000}"/>
    <cellStyle name="Percent 4 12 8 2" xfId="36760" xr:uid="{00000000-0005-0000-0000-00004DA50000}"/>
    <cellStyle name="Percent 4 12 9" xfId="25360" xr:uid="{00000000-0005-0000-0000-00004EA50000}"/>
    <cellStyle name="Percent 4 12 9 2" xfId="45310" xr:uid="{00000000-0005-0000-0000-00004FA50000}"/>
    <cellStyle name="Percent 4 13" xfId="4143" xr:uid="{00000000-0005-0000-0000-000050A50000}"/>
    <cellStyle name="Percent 4 13 10" xfId="33922" xr:uid="{00000000-0005-0000-0000-000051A50000}"/>
    <cellStyle name="Percent 4 13 2" xfId="4144" xr:uid="{00000000-0005-0000-0000-000052A50000}"/>
    <cellStyle name="Percent 4 13 2 2" xfId="4145" xr:uid="{00000000-0005-0000-0000-000053A50000}"/>
    <cellStyle name="Percent 4 13 2 2 2" xfId="8270" xr:uid="{00000000-0005-0000-0000-000054A50000}"/>
    <cellStyle name="Percent 4 13 2 2 2 2" xfId="28224" xr:uid="{00000000-0005-0000-0000-000055A50000}"/>
    <cellStyle name="Percent 4 13 2 2 2 2 2" xfId="48174" xr:uid="{00000000-0005-0000-0000-000056A50000}"/>
    <cellStyle name="Percent 4 13 2 2 2 3" xfId="19674" xr:uid="{00000000-0005-0000-0000-000057A50000}"/>
    <cellStyle name="Percent 4 13 2 2 2 4" xfId="39624" xr:uid="{00000000-0005-0000-0000-000058A50000}"/>
    <cellStyle name="Percent 4 13 2 2 3" xfId="11122" xr:uid="{00000000-0005-0000-0000-000059A50000}"/>
    <cellStyle name="Percent 4 13 2 2 3 2" xfId="31074" xr:uid="{00000000-0005-0000-0000-00005AA50000}"/>
    <cellStyle name="Percent 4 13 2 2 3 2 2" xfId="51024" xr:uid="{00000000-0005-0000-0000-00005BA50000}"/>
    <cellStyle name="Percent 4 13 2 2 3 3" xfId="22524" xr:uid="{00000000-0005-0000-0000-00005CA50000}"/>
    <cellStyle name="Percent 4 13 2 2 3 4" xfId="42474" xr:uid="{00000000-0005-0000-0000-00005DA50000}"/>
    <cellStyle name="Percent 4 13 2 2 4" xfId="16822" xr:uid="{00000000-0005-0000-0000-00005EA50000}"/>
    <cellStyle name="Percent 4 13 2 2 4 2" xfId="36774" xr:uid="{00000000-0005-0000-0000-00005FA50000}"/>
    <cellStyle name="Percent 4 13 2 2 5" xfId="25374" xr:uid="{00000000-0005-0000-0000-000060A50000}"/>
    <cellStyle name="Percent 4 13 2 2 5 2" xfId="45324" xr:uid="{00000000-0005-0000-0000-000061A50000}"/>
    <cellStyle name="Percent 4 13 2 2 6" xfId="13972" xr:uid="{00000000-0005-0000-0000-000062A50000}"/>
    <cellStyle name="Percent 4 13 2 2 7" xfId="33924" xr:uid="{00000000-0005-0000-0000-000063A50000}"/>
    <cellStyle name="Percent 4 13 2 3" xfId="8269" xr:uid="{00000000-0005-0000-0000-000064A50000}"/>
    <cellStyle name="Percent 4 13 2 3 2" xfId="28223" xr:uid="{00000000-0005-0000-0000-000065A50000}"/>
    <cellStyle name="Percent 4 13 2 3 2 2" xfId="48173" xr:uid="{00000000-0005-0000-0000-000066A50000}"/>
    <cellStyle name="Percent 4 13 2 3 3" xfId="19673" xr:uid="{00000000-0005-0000-0000-000067A50000}"/>
    <cellStyle name="Percent 4 13 2 3 4" xfId="39623" xr:uid="{00000000-0005-0000-0000-000068A50000}"/>
    <cellStyle name="Percent 4 13 2 4" xfId="11121" xr:uid="{00000000-0005-0000-0000-000069A50000}"/>
    <cellStyle name="Percent 4 13 2 4 2" xfId="31073" xr:uid="{00000000-0005-0000-0000-00006AA50000}"/>
    <cellStyle name="Percent 4 13 2 4 2 2" xfId="51023" xr:uid="{00000000-0005-0000-0000-00006BA50000}"/>
    <cellStyle name="Percent 4 13 2 4 3" xfId="22523" xr:uid="{00000000-0005-0000-0000-00006CA50000}"/>
    <cellStyle name="Percent 4 13 2 4 4" xfId="42473" xr:uid="{00000000-0005-0000-0000-00006DA50000}"/>
    <cellStyle name="Percent 4 13 2 5" xfId="16821" xr:uid="{00000000-0005-0000-0000-00006EA50000}"/>
    <cellStyle name="Percent 4 13 2 5 2" xfId="36773" xr:uid="{00000000-0005-0000-0000-00006FA50000}"/>
    <cellStyle name="Percent 4 13 2 6" xfId="25373" xr:uid="{00000000-0005-0000-0000-000070A50000}"/>
    <cellStyle name="Percent 4 13 2 6 2" xfId="45323" xr:uid="{00000000-0005-0000-0000-000071A50000}"/>
    <cellStyle name="Percent 4 13 2 7" xfId="13971" xr:uid="{00000000-0005-0000-0000-000072A50000}"/>
    <cellStyle name="Percent 4 13 2 8" xfId="33923" xr:uid="{00000000-0005-0000-0000-000073A50000}"/>
    <cellStyle name="Percent 4 13 3" xfId="4146" xr:uid="{00000000-0005-0000-0000-000074A50000}"/>
    <cellStyle name="Percent 4 13 3 2" xfId="4147" xr:uid="{00000000-0005-0000-0000-000075A50000}"/>
    <cellStyle name="Percent 4 13 3 2 2" xfId="8272" xr:uid="{00000000-0005-0000-0000-000076A50000}"/>
    <cellStyle name="Percent 4 13 3 2 2 2" xfId="28226" xr:uid="{00000000-0005-0000-0000-000077A50000}"/>
    <cellStyle name="Percent 4 13 3 2 2 2 2" xfId="48176" xr:uid="{00000000-0005-0000-0000-000078A50000}"/>
    <cellStyle name="Percent 4 13 3 2 2 3" xfId="19676" xr:uid="{00000000-0005-0000-0000-000079A50000}"/>
    <cellStyle name="Percent 4 13 3 2 2 4" xfId="39626" xr:uid="{00000000-0005-0000-0000-00007AA50000}"/>
    <cellStyle name="Percent 4 13 3 2 3" xfId="11124" xr:uid="{00000000-0005-0000-0000-00007BA50000}"/>
    <cellStyle name="Percent 4 13 3 2 3 2" xfId="31076" xr:uid="{00000000-0005-0000-0000-00007CA50000}"/>
    <cellStyle name="Percent 4 13 3 2 3 2 2" xfId="51026" xr:uid="{00000000-0005-0000-0000-00007DA50000}"/>
    <cellStyle name="Percent 4 13 3 2 3 3" xfId="22526" xr:uid="{00000000-0005-0000-0000-00007EA50000}"/>
    <cellStyle name="Percent 4 13 3 2 3 4" xfId="42476" xr:uid="{00000000-0005-0000-0000-00007FA50000}"/>
    <cellStyle name="Percent 4 13 3 2 4" xfId="16824" xr:uid="{00000000-0005-0000-0000-000080A50000}"/>
    <cellStyle name="Percent 4 13 3 2 4 2" xfId="36776" xr:uid="{00000000-0005-0000-0000-000081A50000}"/>
    <cellStyle name="Percent 4 13 3 2 5" xfId="25376" xr:uid="{00000000-0005-0000-0000-000082A50000}"/>
    <cellStyle name="Percent 4 13 3 2 5 2" xfId="45326" xr:uid="{00000000-0005-0000-0000-000083A50000}"/>
    <cellStyle name="Percent 4 13 3 2 6" xfId="13974" xr:uid="{00000000-0005-0000-0000-000084A50000}"/>
    <cellStyle name="Percent 4 13 3 2 7" xfId="33926" xr:uid="{00000000-0005-0000-0000-000085A50000}"/>
    <cellStyle name="Percent 4 13 3 3" xfId="8271" xr:uid="{00000000-0005-0000-0000-000086A50000}"/>
    <cellStyle name="Percent 4 13 3 3 2" xfId="28225" xr:uid="{00000000-0005-0000-0000-000087A50000}"/>
    <cellStyle name="Percent 4 13 3 3 2 2" xfId="48175" xr:uid="{00000000-0005-0000-0000-000088A50000}"/>
    <cellStyle name="Percent 4 13 3 3 3" xfId="19675" xr:uid="{00000000-0005-0000-0000-000089A50000}"/>
    <cellStyle name="Percent 4 13 3 3 4" xfId="39625" xr:uid="{00000000-0005-0000-0000-00008AA50000}"/>
    <cellStyle name="Percent 4 13 3 4" xfId="11123" xr:uid="{00000000-0005-0000-0000-00008BA50000}"/>
    <cellStyle name="Percent 4 13 3 4 2" xfId="31075" xr:uid="{00000000-0005-0000-0000-00008CA50000}"/>
    <cellStyle name="Percent 4 13 3 4 2 2" xfId="51025" xr:uid="{00000000-0005-0000-0000-00008DA50000}"/>
    <cellStyle name="Percent 4 13 3 4 3" xfId="22525" xr:uid="{00000000-0005-0000-0000-00008EA50000}"/>
    <cellStyle name="Percent 4 13 3 4 4" xfId="42475" xr:uid="{00000000-0005-0000-0000-00008FA50000}"/>
    <cellStyle name="Percent 4 13 3 5" xfId="16823" xr:uid="{00000000-0005-0000-0000-000090A50000}"/>
    <cellStyle name="Percent 4 13 3 5 2" xfId="36775" xr:uid="{00000000-0005-0000-0000-000091A50000}"/>
    <cellStyle name="Percent 4 13 3 6" xfId="25375" xr:uid="{00000000-0005-0000-0000-000092A50000}"/>
    <cellStyle name="Percent 4 13 3 6 2" xfId="45325" xr:uid="{00000000-0005-0000-0000-000093A50000}"/>
    <cellStyle name="Percent 4 13 3 7" xfId="13973" xr:uid="{00000000-0005-0000-0000-000094A50000}"/>
    <cellStyle name="Percent 4 13 3 8" xfId="33925" xr:uid="{00000000-0005-0000-0000-000095A50000}"/>
    <cellStyle name="Percent 4 13 4" xfId="4148" xr:uid="{00000000-0005-0000-0000-000096A50000}"/>
    <cellStyle name="Percent 4 13 4 2" xfId="8273" xr:uid="{00000000-0005-0000-0000-000097A50000}"/>
    <cellStyle name="Percent 4 13 4 2 2" xfId="28227" xr:uid="{00000000-0005-0000-0000-000098A50000}"/>
    <cellStyle name="Percent 4 13 4 2 2 2" xfId="48177" xr:uid="{00000000-0005-0000-0000-000099A50000}"/>
    <cellStyle name="Percent 4 13 4 2 3" xfId="19677" xr:uid="{00000000-0005-0000-0000-00009AA50000}"/>
    <cellStyle name="Percent 4 13 4 2 4" xfId="39627" xr:uid="{00000000-0005-0000-0000-00009BA50000}"/>
    <cellStyle name="Percent 4 13 4 3" xfId="11125" xr:uid="{00000000-0005-0000-0000-00009CA50000}"/>
    <cellStyle name="Percent 4 13 4 3 2" xfId="31077" xr:uid="{00000000-0005-0000-0000-00009DA50000}"/>
    <cellStyle name="Percent 4 13 4 3 2 2" xfId="51027" xr:uid="{00000000-0005-0000-0000-00009EA50000}"/>
    <cellStyle name="Percent 4 13 4 3 3" xfId="22527" xr:uid="{00000000-0005-0000-0000-00009FA50000}"/>
    <cellStyle name="Percent 4 13 4 3 4" xfId="42477" xr:uid="{00000000-0005-0000-0000-0000A0A50000}"/>
    <cellStyle name="Percent 4 13 4 4" xfId="16825" xr:uid="{00000000-0005-0000-0000-0000A1A50000}"/>
    <cellStyle name="Percent 4 13 4 4 2" xfId="36777" xr:uid="{00000000-0005-0000-0000-0000A2A50000}"/>
    <cellStyle name="Percent 4 13 4 5" xfId="25377" xr:uid="{00000000-0005-0000-0000-0000A3A50000}"/>
    <cellStyle name="Percent 4 13 4 5 2" xfId="45327" xr:uid="{00000000-0005-0000-0000-0000A4A50000}"/>
    <cellStyle name="Percent 4 13 4 6" xfId="13975" xr:uid="{00000000-0005-0000-0000-0000A5A50000}"/>
    <cellStyle name="Percent 4 13 4 7" xfId="33927" xr:uid="{00000000-0005-0000-0000-0000A6A50000}"/>
    <cellStyle name="Percent 4 13 5" xfId="8268" xr:uid="{00000000-0005-0000-0000-0000A7A50000}"/>
    <cellStyle name="Percent 4 13 5 2" xfId="28222" xr:uid="{00000000-0005-0000-0000-0000A8A50000}"/>
    <cellStyle name="Percent 4 13 5 2 2" xfId="48172" xr:uid="{00000000-0005-0000-0000-0000A9A50000}"/>
    <cellStyle name="Percent 4 13 5 3" xfId="19672" xr:uid="{00000000-0005-0000-0000-0000AAA50000}"/>
    <cellStyle name="Percent 4 13 5 4" xfId="39622" xr:uid="{00000000-0005-0000-0000-0000ABA50000}"/>
    <cellStyle name="Percent 4 13 6" xfId="11120" xr:uid="{00000000-0005-0000-0000-0000ACA50000}"/>
    <cellStyle name="Percent 4 13 6 2" xfId="31072" xr:uid="{00000000-0005-0000-0000-0000ADA50000}"/>
    <cellStyle name="Percent 4 13 6 2 2" xfId="51022" xr:uid="{00000000-0005-0000-0000-0000AEA50000}"/>
    <cellStyle name="Percent 4 13 6 3" xfId="22522" xr:uid="{00000000-0005-0000-0000-0000AFA50000}"/>
    <cellStyle name="Percent 4 13 6 4" xfId="42472" xr:uid="{00000000-0005-0000-0000-0000B0A50000}"/>
    <cellStyle name="Percent 4 13 7" xfId="16820" xr:uid="{00000000-0005-0000-0000-0000B1A50000}"/>
    <cellStyle name="Percent 4 13 7 2" xfId="36772" xr:uid="{00000000-0005-0000-0000-0000B2A50000}"/>
    <cellStyle name="Percent 4 13 8" xfId="25372" xr:uid="{00000000-0005-0000-0000-0000B3A50000}"/>
    <cellStyle name="Percent 4 13 8 2" xfId="45322" xr:uid="{00000000-0005-0000-0000-0000B4A50000}"/>
    <cellStyle name="Percent 4 13 9" xfId="13970" xr:uid="{00000000-0005-0000-0000-0000B5A50000}"/>
    <cellStyle name="Percent 4 14" xfId="4149" xr:uid="{00000000-0005-0000-0000-0000B6A50000}"/>
    <cellStyle name="Percent 4 14 2" xfId="4150" xr:uid="{00000000-0005-0000-0000-0000B7A50000}"/>
    <cellStyle name="Percent 4 14 2 2" xfId="8275" xr:uid="{00000000-0005-0000-0000-0000B8A50000}"/>
    <cellStyle name="Percent 4 14 2 2 2" xfId="28229" xr:uid="{00000000-0005-0000-0000-0000B9A50000}"/>
    <cellStyle name="Percent 4 14 2 2 2 2" xfId="48179" xr:uid="{00000000-0005-0000-0000-0000BAA50000}"/>
    <cellStyle name="Percent 4 14 2 2 3" xfId="19679" xr:uid="{00000000-0005-0000-0000-0000BBA50000}"/>
    <cellStyle name="Percent 4 14 2 2 4" xfId="39629" xr:uid="{00000000-0005-0000-0000-0000BCA50000}"/>
    <cellStyle name="Percent 4 14 2 3" xfId="11127" xr:uid="{00000000-0005-0000-0000-0000BDA50000}"/>
    <cellStyle name="Percent 4 14 2 3 2" xfId="31079" xr:uid="{00000000-0005-0000-0000-0000BEA50000}"/>
    <cellStyle name="Percent 4 14 2 3 2 2" xfId="51029" xr:uid="{00000000-0005-0000-0000-0000BFA50000}"/>
    <cellStyle name="Percent 4 14 2 3 3" xfId="22529" xr:uid="{00000000-0005-0000-0000-0000C0A50000}"/>
    <cellStyle name="Percent 4 14 2 3 4" xfId="42479" xr:uid="{00000000-0005-0000-0000-0000C1A50000}"/>
    <cellStyle name="Percent 4 14 2 4" xfId="16827" xr:uid="{00000000-0005-0000-0000-0000C2A50000}"/>
    <cellStyle name="Percent 4 14 2 4 2" xfId="36779" xr:uid="{00000000-0005-0000-0000-0000C3A50000}"/>
    <cellStyle name="Percent 4 14 2 5" xfId="25379" xr:uid="{00000000-0005-0000-0000-0000C4A50000}"/>
    <cellStyle name="Percent 4 14 2 5 2" xfId="45329" xr:uid="{00000000-0005-0000-0000-0000C5A50000}"/>
    <cellStyle name="Percent 4 14 2 6" xfId="13977" xr:uid="{00000000-0005-0000-0000-0000C6A50000}"/>
    <cellStyle name="Percent 4 14 2 7" xfId="33929" xr:uid="{00000000-0005-0000-0000-0000C7A50000}"/>
    <cellStyle name="Percent 4 14 3" xfId="8274" xr:uid="{00000000-0005-0000-0000-0000C8A50000}"/>
    <cellStyle name="Percent 4 14 3 2" xfId="28228" xr:uid="{00000000-0005-0000-0000-0000C9A50000}"/>
    <cellStyle name="Percent 4 14 3 2 2" xfId="48178" xr:uid="{00000000-0005-0000-0000-0000CAA50000}"/>
    <cellStyle name="Percent 4 14 3 3" xfId="19678" xr:uid="{00000000-0005-0000-0000-0000CBA50000}"/>
    <cellStyle name="Percent 4 14 3 4" xfId="39628" xr:uid="{00000000-0005-0000-0000-0000CCA50000}"/>
    <cellStyle name="Percent 4 14 4" xfId="11126" xr:uid="{00000000-0005-0000-0000-0000CDA50000}"/>
    <cellStyle name="Percent 4 14 4 2" xfId="31078" xr:uid="{00000000-0005-0000-0000-0000CEA50000}"/>
    <cellStyle name="Percent 4 14 4 2 2" xfId="51028" xr:uid="{00000000-0005-0000-0000-0000CFA50000}"/>
    <cellStyle name="Percent 4 14 4 3" xfId="22528" xr:uid="{00000000-0005-0000-0000-0000D0A50000}"/>
    <cellStyle name="Percent 4 14 4 4" xfId="42478" xr:uid="{00000000-0005-0000-0000-0000D1A50000}"/>
    <cellStyle name="Percent 4 14 5" xfId="16826" xr:uid="{00000000-0005-0000-0000-0000D2A50000}"/>
    <cellStyle name="Percent 4 14 5 2" xfId="36778" xr:uid="{00000000-0005-0000-0000-0000D3A50000}"/>
    <cellStyle name="Percent 4 14 6" xfId="25378" xr:uid="{00000000-0005-0000-0000-0000D4A50000}"/>
    <cellStyle name="Percent 4 14 6 2" xfId="45328" xr:uid="{00000000-0005-0000-0000-0000D5A50000}"/>
    <cellStyle name="Percent 4 14 7" xfId="13976" xr:uid="{00000000-0005-0000-0000-0000D6A50000}"/>
    <cellStyle name="Percent 4 14 8" xfId="33928" xr:uid="{00000000-0005-0000-0000-0000D7A50000}"/>
    <cellStyle name="Percent 4 15" xfId="4151" xr:uid="{00000000-0005-0000-0000-0000D8A50000}"/>
    <cellStyle name="Percent 4 15 2" xfId="4152" xr:uid="{00000000-0005-0000-0000-0000D9A50000}"/>
    <cellStyle name="Percent 4 15 2 2" xfId="8277" xr:uid="{00000000-0005-0000-0000-0000DAA50000}"/>
    <cellStyle name="Percent 4 15 2 2 2" xfId="28231" xr:uid="{00000000-0005-0000-0000-0000DBA50000}"/>
    <cellStyle name="Percent 4 15 2 2 2 2" xfId="48181" xr:uid="{00000000-0005-0000-0000-0000DCA50000}"/>
    <cellStyle name="Percent 4 15 2 2 3" xfId="19681" xr:uid="{00000000-0005-0000-0000-0000DDA50000}"/>
    <cellStyle name="Percent 4 15 2 2 4" xfId="39631" xr:uid="{00000000-0005-0000-0000-0000DEA50000}"/>
    <cellStyle name="Percent 4 15 2 3" xfId="11129" xr:uid="{00000000-0005-0000-0000-0000DFA50000}"/>
    <cellStyle name="Percent 4 15 2 3 2" xfId="31081" xr:uid="{00000000-0005-0000-0000-0000E0A50000}"/>
    <cellStyle name="Percent 4 15 2 3 2 2" xfId="51031" xr:uid="{00000000-0005-0000-0000-0000E1A50000}"/>
    <cellStyle name="Percent 4 15 2 3 3" xfId="22531" xr:uid="{00000000-0005-0000-0000-0000E2A50000}"/>
    <cellStyle name="Percent 4 15 2 3 4" xfId="42481" xr:uid="{00000000-0005-0000-0000-0000E3A50000}"/>
    <cellStyle name="Percent 4 15 2 4" xfId="16829" xr:uid="{00000000-0005-0000-0000-0000E4A50000}"/>
    <cellStyle name="Percent 4 15 2 4 2" xfId="36781" xr:uid="{00000000-0005-0000-0000-0000E5A50000}"/>
    <cellStyle name="Percent 4 15 2 5" xfId="25381" xr:uid="{00000000-0005-0000-0000-0000E6A50000}"/>
    <cellStyle name="Percent 4 15 2 5 2" xfId="45331" xr:uid="{00000000-0005-0000-0000-0000E7A50000}"/>
    <cellStyle name="Percent 4 15 2 6" xfId="13979" xr:uid="{00000000-0005-0000-0000-0000E8A50000}"/>
    <cellStyle name="Percent 4 15 2 7" xfId="33931" xr:uid="{00000000-0005-0000-0000-0000E9A50000}"/>
    <cellStyle name="Percent 4 15 3" xfId="8276" xr:uid="{00000000-0005-0000-0000-0000EAA50000}"/>
    <cellStyle name="Percent 4 15 3 2" xfId="28230" xr:uid="{00000000-0005-0000-0000-0000EBA50000}"/>
    <cellStyle name="Percent 4 15 3 2 2" xfId="48180" xr:uid="{00000000-0005-0000-0000-0000ECA50000}"/>
    <cellStyle name="Percent 4 15 3 3" xfId="19680" xr:uid="{00000000-0005-0000-0000-0000EDA50000}"/>
    <cellStyle name="Percent 4 15 3 4" xfId="39630" xr:uid="{00000000-0005-0000-0000-0000EEA50000}"/>
    <cellStyle name="Percent 4 15 4" xfId="11128" xr:uid="{00000000-0005-0000-0000-0000EFA50000}"/>
    <cellStyle name="Percent 4 15 4 2" xfId="31080" xr:uid="{00000000-0005-0000-0000-0000F0A50000}"/>
    <cellStyle name="Percent 4 15 4 2 2" xfId="51030" xr:uid="{00000000-0005-0000-0000-0000F1A50000}"/>
    <cellStyle name="Percent 4 15 4 3" xfId="22530" xr:uid="{00000000-0005-0000-0000-0000F2A50000}"/>
    <cellStyle name="Percent 4 15 4 4" xfId="42480" xr:uid="{00000000-0005-0000-0000-0000F3A50000}"/>
    <cellStyle name="Percent 4 15 5" xfId="16828" xr:uid="{00000000-0005-0000-0000-0000F4A50000}"/>
    <cellStyle name="Percent 4 15 5 2" xfId="36780" xr:uid="{00000000-0005-0000-0000-0000F5A50000}"/>
    <cellStyle name="Percent 4 15 6" xfId="25380" xr:uid="{00000000-0005-0000-0000-0000F6A50000}"/>
    <cellStyle name="Percent 4 15 6 2" xfId="45330" xr:uid="{00000000-0005-0000-0000-0000F7A50000}"/>
    <cellStyle name="Percent 4 15 7" xfId="13978" xr:uid="{00000000-0005-0000-0000-0000F8A50000}"/>
    <cellStyle name="Percent 4 15 8" xfId="33930" xr:uid="{00000000-0005-0000-0000-0000F9A50000}"/>
    <cellStyle name="Percent 4 16" xfId="4153" xr:uid="{00000000-0005-0000-0000-0000FAA50000}"/>
    <cellStyle name="Percent 4 16 2" xfId="8278" xr:uid="{00000000-0005-0000-0000-0000FBA50000}"/>
    <cellStyle name="Percent 4 16 2 2" xfId="28232" xr:uid="{00000000-0005-0000-0000-0000FCA50000}"/>
    <cellStyle name="Percent 4 16 2 2 2" xfId="48182" xr:uid="{00000000-0005-0000-0000-0000FDA50000}"/>
    <cellStyle name="Percent 4 16 2 3" xfId="19682" xr:uid="{00000000-0005-0000-0000-0000FEA50000}"/>
    <cellStyle name="Percent 4 16 2 4" xfId="39632" xr:uid="{00000000-0005-0000-0000-0000FFA50000}"/>
    <cellStyle name="Percent 4 16 3" xfId="11130" xr:uid="{00000000-0005-0000-0000-000000A60000}"/>
    <cellStyle name="Percent 4 16 3 2" xfId="31082" xr:uid="{00000000-0005-0000-0000-000001A60000}"/>
    <cellStyle name="Percent 4 16 3 2 2" xfId="51032" xr:uid="{00000000-0005-0000-0000-000002A60000}"/>
    <cellStyle name="Percent 4 16 3 3" xfId="22532" xr:uid="{00000000-0005-0000-0000-000003A60000}"/>
    <cellStyle name="Percent 4 16 3 4" xfId="42482" xr:uid="{00000000-0005-0000-0000-000004A60000}"/>
    <cellStyle name="Percent 4 16 4" xfId="16830" xr:uid="{00000000-0005-0000-0000-000005A60000}"/>
    <cellStyle name="Percent 4 16 4 2" xfId="36782" xr:uid="{00000000-0005-0000-0000-000006A60000}"/>
    <cellStyle name="Percent 4 16 5" xfId="25382" xr:uid="{00000000-0005-0000-0000-000007A60000}"/>
    <cellStyle name="Percent 4 16 5 2" xfId="45332" xr:uid="{00000000-0005-0000-0000-000008A60000}"/>
    <cellStyle name="Percent 4 16 6" xfId="13980" xr:uid="{00000000-0005-0000-0000-000009A60000}"/>
    <cellStyle name="Percent 4 16 7" xfId="33932" xr:uid="{00000000-0005-0000-0000-00000AA60000}"/>
    <cellStyle name="Percent 4 17" xfId="8231" xr:uid="{00000000-0005-0000-0000-00000BA60000}"/>
    <cellStyle name="Percent 4 17 2" xfId="28185" xr:uid="{00000000-0005-0000-0000-00000CA60000}"/>
    <cellStyle name="Percent 4 17 2 2" xfId="48135" xr:uid="{00000000-0005-0000-0000-00000DA60000}"/>
    <cellStyle name="Percent 4 17 3" xfId="19635" xr:uid="{00000000-0005-0000-0000-00000EA60000}"/>
    <cellStyle name="Percent 4 17 4" xfId="39585" xr:uid="{00000000-0005-0000-0000-00000FA60000}"/>
    <cellStyle name="Percent 4 18" xfId="11083" xr:uid="{00000000-0005-0000-0000-000010A60000}"/>
    <cellStyle name="Percent 4 18 2" xfId="31035" xr:uid="{00000000-0005-0000-0000-000011A60000}"/>
    <cellStyle name="Percent 4 18 2 2" xfId="50985" xr:uid="{00000000-0005-0000-0000-000012A60000}"/>
    <cellStyle name="Percent 4 18 3" xfId="22485" xr:uid="{00000000-0005-0000-0000-000013A60000}"/>
    <cellStyle name="Percent 4 18 4" xfId="42435" xr:uid="{00000000-0005-0000-0000-000014A60000}"/>
    <cellStyle name="Percent 4 19" xfId="16783" xr:uid="{00000000-0005-0000-0000-000015A60000}"/>
    <cellStyle name="Percent 4 19 2" xfId="36735" xr:uid="{00000000-0005-0000-0000-000016A60000}"/>
    <cellStyle name="Percent 4 2" xfId="4154" xr:uid="{00000000-0005-0000-0000-000017A60000}"/>
    <cellStyle name="Percent 4 2 10" xfId="4155" xr:uid="{00000000-0005-0000-0000-000018A60000}"/>
    <cellStyle name="Percent 4 2 10 2" xfId="8280" xr:uid="{00000000-0005-0000-0000-000019A60000}"/>
    <cellStyle name="Percent 4 2 10 2 2" xfId="28234" xr:uid="{00000000-0005-0000-0000-00001AA60000}"/>
    <cellStyle name="Percent 4 2 10 2 2 2" xfId="48184" xr:uid="{00000000-0005-0000-0000-00001BA60000}"/>
    <cellStyle name="Percent 4 2 10 2 3" xfId="19684" xr:uid="{00000000-0005-0000-0000-00001CA60000}"/>
    <cellStyle name="Percent 4 2 10 2 4" xfId="39634" xr:uid="{00000000-0005-0000-0000-00001DA60000}"/>
    <cellStyle name="Percent 4 2 10 3" xfId="11132" xr:uid="{00000000-0005-0000-0000-00001EA60000}"/>
    <cellStyle name="Percent 4 2 10 3 2" xfId="31084" xr:uid="{00000000-0005-0000-0000-00001FA60000}"/>
    <cellStyle name="Percent 4 2 10 3 2 2" xfId="51034" xr:uid="{00000000-0005-0000-0000-000020A60000}"/>
    <cellStyle name="Percent 4 2 10 3 3" xfId="22534" xr:uid="{00000000-0005-0000-0000-000021A60000}"/>
    <cellStyle name="Percent 4 2 10 3 4" xfId="42484" xr:uid="{00000000-0005-0000-0000-000022A60000}"/>
    <cellStyle name="Percent 4 2 10 4" xfId="16832" xr:uid="{00000000-0005-0000-0000-000023A60000}"/>
    <cellStyle name="Percent 4 2 10 4 2" xfId="36784" xr:uid="{00000000-0005-0000-0000-000024A60000}"/>
    <cellStyle name="Percent 4 2 10 5" xfId="25384" xr:uid="{00000000-0005-0000-0000-000025A60000}"/>
    <cellStyle name="Percent 4 2 10 5 2" xfId="45334" xr:uid="{00000000-0005-0000-0000-000026A60000}"/>
    <cellStyle name="Percent 4 2 10 6" xfId="13982" xr:uid="{00000000-0005-0000-0000-000027A60000}"/>
    <cellStyle name="Percent 4 2 10 7" xfId="33934" xr:uid="{00000000-0005-0000-0000-000028A60000}"/>
    <cellStyle name="Percent 4 2 11" xfId="8279" xr:uid="{00000000-0005-0000-0000-000029A60000}"/>
    <cellStyle name="Percent 4 2 11 2" xfId="28233" xr:uid="{00000000-0005-0000-0000-00002AA60000}"/>
    <cellStyle name="Percent 4 2 11 2 2" xfId="48183" xr:uid="{00000000-0005-0000-0000-00002BA60000}"/>
    <cellStyle name="Percent 4 2 11 3" xfId="19683" xr:uid="{00000000-0005-0000-0000-00002CA60000}"/>
    <cellStyle name="Percent 4 2 11 4" xfId="39633" xr:uid="{00000000-0005-0000-0000-00002DA60000}"/>
    <cellStyle name="Percent 4 2 12" xfId="11131" xr:uid="{00000000-0005-0000-0000-00002EA60000}"/>
    <cellStyle name="Percent 4 2 12 2" xfId="31083" xr:uid="{00000000-0005-0000-0000-00002FA60000}"/>
    <cellStyle name="Percent 4 2 12 2 2" xfId="51033" xr:uid="{00000000-0005-0000-0000-000030A60000}"/>
    <cellStyle name="Percent 4 2 12 3" xfId="22533" xr:uid="{00000000-0005-0000-0000-000031A60000}"/>
    <cellStyle name="Percent 4 2 12 4" xfId="42483" xr:uid="{00000000-0005-0000-0000-000032A60000}"/>
    <cellStyle name="Percent 4 2 13" xfId="16831" xr:uid="{00000000-0005-0000-0000-000033A60000}"/>
    <cellStyle name="Percent 4 2 13 2" xfId="36783" xr:uid="{00000000-0005-0000-0000-000034A60000}"/>
    <cellStyle name="Percent 4 2 14" xfId="25383" xr:uid="{00000000-0005-0000-0000-000035A60000}"/>
    <cellStyle name="Percent 4 2 14 2" xfId="45333" xr:uid="{00000000-0005-0000-0000-000036A60000}"/>
    <cellStyle name="Percent 4 2 15" xfId="13981" xr:uid="{00000000-0005-0000-0000-000037A60000}"/>
    <cellStyle name="Percent 4 2 16" xfId="33933" xr:uid="{00000000-0005-0000-0000-000038A60000}"/>
    <cellStyle name="Percent 4 2 2" xfId="4156" xr:uid="{00000000-0005-0000-0000-000039A60000}"/>
    <cellStyle name="Percent 4 2 2 10" xfId="13983" xr:uid="{00000000-0005-0000-0000-00003AA60000}"/>
    <cellStyle name="Percent 4 2 2 11" xfId="33935" xr:uid="{00000000-0005-0000-0000-00003BA60000}"/>
    <cellStyle name="Percent 4 2 2 2" xfId="4157" xr:uid="{00000000-0005-0000-0000-00003CA60000}"/>
    <cellStyle name="Percent 4 2 2 2 10" xfId="33936" xr:uid="{00000000-0005-0000-0000-00003DA60000}"/>
    <cellStyle name="Percent 4 2 2 2 2" xfId="4158" xr:uid="{00000000-0005-0000-0000-00003EA60000}"/>
    <cellStyle name="Percent 4 2 2 2 2 2" xfId="4159" xr:uid="{00000000-0005-0000-0000-00003FA60000}"/>
    <cellStyle name="Percent 4 2 2 2 2 2 2" xfId="8284" xr:uid="{00000000-0005-0000-0000-000040A60000}"/>
    <cellStyle name="Percent 4 2 2 2 2 2 2 2" xfId="28238" xr:uid="{00000000-0005-0000-0000-000041A60000}"/>
    <cellStyle name="Percent 4 2 2 2 2 2 2 2 2" xfId="48188" xr:uid="{00000000-0005-0000-0000-000042A60000}"/>
    <cellStyle name="Percent 4 2 2 2 2 2 2 3" xfId="19688" xr:uid="{00000000-0005-0000-0000-000043A60000}"/>
    <cellStyle name="Percent 4 2 2 2 2 2 2 4" xfId="39638" xr:uid="{00000000-0005-0000-0000-000044A60000}"/>
    <cellStyle name="Percent 4 2 2 2 2 2 3" xfId="11136" xr:uid="{00000000-0005-0000-0000-000045A60000}"/>
    <cellStyle name="Percent 4 2 2 2 2 2 3 2" xfId="31088" xr:uid="{00000000-0005-0000-0000-000046A60000}"/>
    <cellStyle name="Percent 4 2 2 2 2 2 3 2 2" xfId="51038" xr:uid="{00000000-0005-0000-0000-000047A60000}"/>
    <cellStyle name="Percent 4 2 2 2 2 2 3 3" xfId="22538" xr:uid="{00000000-0005-0000-0000-000048A60000}"/>
    <cellStyle name="Percent 4 2 2 2 2 2 3 4" xfId="42488" xr:uid="{00000000-0005-0000-0000-000049A60000}"/>
    <cellStyle name="Percent 4 2 2 2 2 2 4" xfId="16836" xr:uid="{00000000-0005-0000-0000-00004AA60000}"/>
    <cellStyle name="Percent 4 2 2 2 2 2 4 2" xfId="36788" xr:uid="{00000000-0005-0000-0000-00004BA60000}"/>
    <cellStyle name="Percent 4 2 2 2 2 2 5" xfId="25388" xr:uid="{00000000-0005-0000-0000-00004CA60000}"/>
    <cellStyle name="Percent 4 2 2 2 2 2 5 2" xfId="45338" xr:uid="{00000000-0005-0000-0000-00004DA60000}"/>
    <cellStyle name="Percent 4 2 2 2 2 2 6" xfId="13986" xr:uid="{00000000-0005-0000-0000-00004EA60000}"/>
    <cellStyle name="Percent 4 2 2 2 2 2 7" xfId="33938" xr:uid="{00000000-0005-0000-0000-00004FA60000}"/>
    <cellStyle name="Percent 4 2 2 2 2 3" xfId="8283" xr:uid="{00000000-0005-0000-0000-000050A60000}"/>
    <cellStyle name="Percent 4 2 2 2 2 3 2" xfId="28237" xr:uid="{00000000-0005-0000-0000-000051A60000}"/>
    <cellStyle name="Percent 4 2 2 2 2 3 2 2" xfId="48187" xr:uid="{00000000-0005-0000-0000-000052A60000}"/>
    <cellStyle name="Percent 4 2 2 2 2 3 3" xfId="19687" xr:uid="{00000000-0005-0000-0000-000053A60000}"/>
    <cellStyle name="Percent 4 2 2 2 2 3 4" xfId="39637" xr:uid="{00000000-0005-0000-0000-000054A60000}"/>
    <cellStyle name="Percent 4 2 2 2 2 4" xfId="11135" xr:uid="{00000000-0005-0000-0000-000055A60000}"/>
    <cellStyle name="Percent 4 2 2 2 2 4 2" xfId="31087" xr:uid="{00000000-0005-0000-0000-000056A60000}"/>
    <cellStyle name="Percent 4 2 2 2 2 4 2 2" xfId="51037" xr:uid="{00000000-0005-0000-0000-000057A60000}"/>
    <cellStyle name="Percent 4 2 2 2 2 4 3" xfId="22537" xr:uid="{00000000-0005-0000-0000-000058A60000}"/>
    <cellStyle name="Percent 4 2 2 2 2 4 4" xfId="42487" xr:uid="{00000000-0005-0000-0000-000059A60000}"/>
    <cellStyle name="Percent 4 2 2 2 2 5" xfId="16835" xr:uid="{00000000-0005-0000-0000-00005AA60000}"/>
    <cellStyle name="Percent 4 2 2 2 2 5 2" xfId="36787" xr:uid="{00000000-0005-0000-0000-00005BA60000}"/>
    <cellStyle name="Percent 4 2 2 2 2 6" xfId="25387" xr:uid="{00000000-0005-0000-0000-00005CA60000}"/>
    <cellStyle name="Percent 4 2 2 2 2 6 2" xfId="45337" xr:uid="{00000000-0005-0000-0000-00005DA60000}"/>
    <cellStyle name="Percent 4 2 2 2 2 7" xfId="13985" xr:uid="{00000000-0005-0000-0000-00005EA60000}"/>
    <cellStyle name="Percent 4 2 2 2 2 8" xfId="33937" xr:uid="{00000000-0005-0000-0000-00005FA60000}"/>
    <cellStyle name="Percent 4 2 2 2 3" xfId="4160" xr:uid="{00000000-0005-0000-0000-000060A60000}"/>
    <cellStyle name="Percent 4 2 2 2 3 2" xfId="4161" xr:uid="{00000000-0005-0000-0000-000061A60000}"/>
    <cellStyle name="Percent 4 2 2 2 3 2 2" xfId="8286" xr:uid="{00000000-0005-0000-0000-000062A60000}"/>
    <cellStyle name="Percent 4 2 2 2 3 2 2 2" xfId="28240" xr:uid="{00000000-0005-0000-0000-000063A60000}"/>
    <cellStyle name="Percent 4 2 2 2 3 2 2 2 2" xfId="48190" xr:uid="{00000000-0005-0000-0000-000064A60000}"/>
    <cellStyle name="Percent 4 2 2 2 3 2 2 3" xfId="19690" xr:uid="{00000000-0005-0000-0000-000065A60000}"/>
    <cellStyle name="Percent 4 2 2 2 3 2 2 4" xfId="39640" xr:uid="{00000000-0005-0000-0000-000066A60000}"/>
    <cellStyle name="Percent 4 2 2 2 3 2 3" xfId="11138" xr:uid="{00000000-0005-0000-0000-000067A60000}"/>
    <cellStyle name="Percent 4 2 2 2 3 2 3 2" xfId="31090" xr:uid="{00000000-0005-0000-0000-000068A60000}"/>
    <cellStyle name="Percent 4 2 2 2 3 2 3 2 2" xfId="51040" xr:uid="{00000000-0005-0000-0000-000069A60000}"/>
    <cellStyle name="Percent 4 2 2 2 3 2 3 3" xfId="22540" xr:uid="{00000000-0005-0000-0000-00006AA60000}"/>
    <cellStyle name="Percent 4 2 2 2 3 2 3 4" xfId="42490" xr:uid="{00000000-0005-0000-0000-00006BA60000}"/>
    <cellStyle name="Percent 4 2 2 2 3 2 4" xfId="16838" xr:uid="{00000000-0005-0000-0000-00006CA60000}"/>
    <cellStyle name="Percent 4 2 2 2 3 2 4 2" xfId="36790" xr:uid="{00000000-0005-0000-0000-00006DA60000}"/>
    <cellStyle name="Percent 4 2 2 2 3 2 5" xfId="25390" xr:uid="{00000000-0005-0000-0000-00006EA60000}"/>
    <cellStyle name="Percent 4 2 2 2 3 2 5 2" xfId="45340" xr:uid="{00000000-0005-0000-0000-00006FA60000}"/>
    <cellStyle name="Percent 4 2 2 2 3 2 6" xfId="13988" xr:uid="{00000000-0005-0000-0000-000070A60000}"/>
    <cellStyle name="Percent 4 2 2 2 3 2 7" xfId="33940" xr:uid="{00000000-0005-0000-0000-000071A60000}"/>
    <cellStyle name="Percent 4 2 2 2 3 3" xfId="8285" xr:uid="{00000000-0005-0000-0000-000072A60000}"/>
    <cellStyle name="Percent 4 2 2 2 3 3 2" xfId="28239" xr:uid="{00000000-0005-0000-0000-000073A60000}"/>
    <cellStyle name="Percent 4 2 2 2 3 3 2 2" xfId="48189" xr:uid="{00000000-0005-0000-0000-000074A60000}"/>
    <cellStyle name="Percent 4 2 2 2 3 3 3" xfId="19689" xr:uid="{00000000-0005-0000-0000-000075A60000}"/>
    <cellStyle name="Percent 4 2 2 2 3 3 4" xfId="39639" xr:uid="{00000000-0005-0000-0000-000076A60000}"/>
    <cellStyle name="Percent 4 2 2 2 3 4" xfId="11137" xr:uid="{00000000-0005-0000-0000-000077A60000}"/>
    <cellStyle name="Percent 4 2 2 2 3 4 2" xfId="31089" xr:uid="{00000000-0005-0000-0000-000078A60000}"/>
    <cellStyle name="Percent 4 2 2 2 3 4 2 2" xfId="51039" xr:uid="{00000000-0005-0000-0000-000079A60000}"/>
    <cellStyle name="Percent 4 2 2 2 3 4 3" xfId="22539" xr:uid="{00000000-0005-0000-0000-00007AA60000}"/>
    <cellStyle name="Percent 4 2 2 2 3 4 4" xfId="42489" xr:uid="{00000000-0005-0000-0000-00007BA60000}"/>
    <cellStyle name="Percent 4 2 2 2 3 5" xfId="16837" xr:uid="{00000000-0005-0000-0000-00007CA60000}"/>
    <cellStyle name="Percent 4 2 2 2 3 5 2" xfId="36789" xr:uid="{00000000-0005-0000-0000-00007DA60000}"/>
    <cellStyle name="Percent 4 2 2 2 3 6" xfId="25389" xr:uid="{00000000-0005-0000-0000-00007EA60000}"/>
    <cellStyle name="Percent 4 2 2 2 3 6 2" xfId="45339" xr:uid="{00000000-0005-0000-0000-00007FA60000}"/>
    <cellStyle name="Percent 4 2 2 2 3 7" xfId="13987" xr:uid="{00000000-0005-0000-0000-000080A60000}"/>
    <cellStyle name="Percent 4 2 2 2 3 8" xfId="33939" xr:uid="{00000000-0005-0000-0000-000081A60000}"/>
    <cellStyle name="Percent 4 2 2 2 4" xfId="4162" xr:uid="{00000000-0005-0000-0000-000082A60000}"/>
    <cellStyle name="Percent 4 2 2 2 4 2" xfId="8287" xr:uid="{00000000-0005-0000-0000-000083A60000}"/>
    <cellStyle name="Percent 4 2 2 2 4 2 2" xfId="28241" xr:uid="{00000000-0005-0000-0000-000084A60000}"/>
    <cellStyle name="Percent 4 2 2 2 4 2 2 2" xfId="48191" xr:uid="{00000000-0005-0000-0000-000085A60000}"/>
    <cellStyle name="Percent 4 2 2 2 4 2 3" xfId="19691" xr:uid="{00000000-0005-0000-0000-000086A60000}"/>
    <cellStyle name="Percent 4 2 2 2 4 2 4" xfId="39641" xr:uid="{00000000-0005-0000-0000-000087A60000}"/>
    <cellStyle name="Percent 4 2 2 2 4 3" xfId="11139" xr:uid="{00000000-0005-0000-0000-000088A60000}"/>
    <cellStyle name="Percent 4 2 2 2 4 3 2" xfId="31091" xr:uid="{00000000-0005-0000-0000-000089A60000}"/>
    <cellStyle name="Percent 4 2 2 2 4 3 2 2" xfId="51041" xr:uid="{00000000-0005-0000-0000-00008AA60000}"/>
    <cellStyle name="Percent 4 2 2 2 4 3 3" xfId="22541" xr:uid="{00000000-0005-0000-0000-00008BA60000}"/>
    <cellStyle name="Percent 4 2 2 2 4 3 4" xfId="42491" xr:uid="{00000000-0005-0000-0000-00008CA60000}"/>
    <cellStyle name="Percent 4 2 2 2 4 4" xfId="16839" xr:uid="{00000000-0005-0000-0000-00008DA60000}"/>
    <cellStyle name="Percent 4 2 2 2 4 4 2" xfId="36791" xr:uid="{00000000-0005-0000-0000-00008EA60000}"/>
    <cellStyle name="Percent 4 2 2 2 4 5" xfId="25391" xr:uid="{00000000-0005-0000-0000-00008FA60000}"/>
    <cellStyle name="Percent 4 2 2 2 4 5 2" xfId="45341" xr:uid="{00000000-0005-0000-0000-000090A60000}"/>
    <cellStyle name="Percent 4 2 2 2 4 6" xfId="13989" xr:uid="{00000000-0005-0000-0000-000091A60000}"/>
    <cellStyle name="Percent 4 2 2 2 4 7" xfId="33941" xr:uid="{00000000-0005-0000-0000-000092A60000}"/>
    <cellStyle name="Percent 4 2 2 2 5" xfId="8282" xr:uid="{00000000-0005-0000-0000-000093A60000}"/>
    <cellStyle name="Percent 4 2 2 2 5 2" xfId="28236" xr:uid="{00000000-0005-0000-0000-000094A60000}"/>
    <cellStyle name="Percent 4 2 2 2 5 2 2" xfId="48186" xr:uid="{00000000-0005-0000-0000-000095A60000}"/>
    <cellStyle name="Percent 4 2 2 2 5 3" xfId="19686" xr:uid="{00000000-0005-0000-0000-000096A60000}"/>
    <cellStyle name="Percent 4 2 2 2 5 4" xfId="39636" xr:uid="{00000000-0005-0000-0000-000097A60000}"/>
    <cellStyle name="Percent 4 2 2 2 6" xfId="11134" xr:uid="{00000000-0005-0000-0000-000098A60000}"/>
    <cellStyle name="Percent 4 2 2 2 6 2" xfId="31086" xr:uid="{00000000-0005-0000-0000-000099A60000}"/>
    <cellStyle name="Percent 4 2 2 2 6 2 2" xfId="51036" xr:uid="{00000000-0005-0000-0000-00009AA60000}"/>
    <cellStyle name="Percent 4 2 2 2 6 3" xfId="22536" xr:uid="{00000000-0005-0000-0000-00009BA60000}"/>
    <cellStyle name="Percent 4 2 2 2 6 4" xfId="42486" xr:uid="{00000000-0005-0000-0000-00009CA60000}"/>
    <cellStyle name="Percent 4 2 2 2 7" xfId="16834" xr:uid="{00000000-0005-0000-0000-00009DA60000}"/>
    <cellStyle name="Percent 4 2 2 2 7 2" xfId="36786" xr:uid="{00000000-0005-0000-0000-00009EA60000}"/>
    <cellStyle name="Percent 4 2 2 2 8" xfId="25386" xr:uid="{00000000-0005-0000-0000-00009FA60000}"/>
    <cellStyle name="Percent 4 2 2 2 8 2" xfId="45336" xr:uid="{00000000-0005-0000-0000-0000A0A60000}"/>
    <cellStyle name="Percent 4 2 2 2 9" xfId="13984" xr:uid="{00000000-0005-0000-0000-0000A1A60000}"/>
    <cellStyle name="Percent 4 2 2 3" xfId="4163" xr:uid="{00000000-0005-0000-0000-0000A2A60000}"/>
    <cellStyle name="Percent 4 2 2 3 2" xfId="4164" xr:uid="{00000000-0005-0000-0000-0000A3A60000}"/>
    <cellStyle name="Percent 4 2 2 3 2 2" xfId="8289" xr:uid="{00000000-0005-0000-0000-0000A4A60000}"/>
    <cellStyle name="Percent 4 2 2 3 2 2 2" xfId="28243" xr:uid="{00000000-0005-0000-0000-0000A5A60000}"/>
    <cellStyle name="Percent 4 2 2 3 2 2 2 2" xfId="48193" xr:uid="{00000000-0005-0000-0000-0000A6A60000}"/>
    <cellStyle name="Percent 4 2 2 3 2 2 3" xfId="19693" xr:uid="{00000000-0005-0000-0000-0000A7A60000}"/>
    <cellStyle name="Percent 4 2 2 3 2 2 4" xfId="39643" xr:uid="{00000000-0005-0000-0000-0000A8A60000}"/>
    <cellStyle name="Percent 4 2 2 3 2 3" xfId="11141" xr:uid="{00000000-0005-0000-0000-0000A9A60000}"/>
    <cellStyle name="Percent 4 2 2 3 2 3 2" xfId="31093" xr:uid="{00000000-0005-0000-0000-0000AAA60000}"/>
    <cellStyle name="Percent 4 2 2 3 2 3 2 2" xfId="51043" xr:uid="{00000000-0005-0000-0000-0000ABA60000}"/>
    <cellStyle name="Percent 4 2 2 3 2 3 3" xfId="22543" xr:uid="{00000000-0005-0000-0000-0000ACA60000}"/>
    <cellStyle name="Percent 4 2 2 3 2 3 4" xfId="42493" xr:uid="{00000000-0005-0000-0000-0000ADA60000}"/>
    <cellStyle name="Percent 4 2 2 3 2 4" xfId="16841" xr:uid="{00000000-0005-0000-0000-0000AEA60000}"/>
    <cellStyle name="Percent 4 2 2 3 2 4 2" xfId="36793" xr:uid="{00000000-0005-0000-0000-0000AFA60000}"/>
    <cellStyle name="Percent 4 2 2 3 2 5" xfId="25393" xr:uid="{00000000-0005-0000-0000-0000B0A60000}"/>
    <cellStyle name="Percent 4 2 2 3 2 5 2" xfId="45343" xr:uid="{00000000-0005-0000-0000-0000B1A60000}"/>
    <cellStyle name="Percent 4 2 2 3 2 6" xfId="13991" xr:uid="{00000000-0005-0000-0000-0000B2A60000}"/>
    <cellStyle name="Percent 4 2 2 3 2 7" xfId="33943" xr:uid="{00000000-0005-0000-0000-0000B3A60000}"/>
    <cellStyle name="Percent 4 2 2 3 3" xfId="8288" xr:uid="{00000000-0005-0000-0000-0000B4A60000}"/>
    <cellStyle name="Percent 4 2 2 3 3 2" xfId="28242" xr:uid="{00000000-0005-0000-0000-0000B5A60000}"/>
    <cellStyle name="Percent 4 2 2 3 3 2 2" xfId="48192" xr:uid="{00000000-0005-0000-0000-0000B6A60000}"/>
    <cellStyle name="Percent 4 2 2 3 3 3" xfId="19692" xr:uid="{00000000-0005-0000-0000-0000B7A60000}"/>
    <cellStyle name="Percent 4 2 2 3 3 4" xfId="39642" xr:uid="{00000000-0005-0000-0000-0000B8A60000}"/>
    <cellStyle name="Percent 4 2 2 3 4" xfId="11140" xr:uid="{00000000-0005-0000-0000-0000B9A60000}"/>
    <cellStyle name="Percent 4 2 2 3 4 2" xfId="31092" xr:uid="{00000000-0005-0000-0000-0000BAA60000}"/>
    <cellStyle name="Percent 4 2 2 3 4 2 2" xfId="51042" xr:uid="{00000000-0005-0000-0000-0000BBA60000}"/>
    <cellStyle name="Percent 4 2 2 3 4 3" xfId="22542" xr:uid="{00000000-0005-0000-0000-0000BCA60000}"/>
    <cellStyle name="Percent 4 2 2 3 4 4" xfId="42492" xr:uid="{00000000-0005-0000-0000-0000BDA60000}"/>
    <cellStyle name="Percent 4 2 2 3 5" xfId="16840" xr:uid="{00000000-0005-0000-0000-0000BEA60000}"/>
    <cellStyle name="Percent 4 2 2 3 5 2" xfId="36792" xr:uid="{00000000-0005-0000-0000-0000BFA60000}"/>
    <cellStyle name="Percent 4 2 2 3 6" xfId="25392" xr:uid="{00000000-0005-0000-0000-0000C0A60000}"/>
    <cellStyle name="Percent 4 2 2 3 6 2" xfId="45342" xr:uid="{00000000-0005-0000-0000-0000C1A60000}"/>
    <cellStyle name="Percent 4 2 2 3 7" xfId="13990" xr:uid="{00000000-0005-0000-0000-0000C2A60000}"/>
    <cellStyle name="Percent 4 2 2 3 8" xfId="33942" xr:uid="{00000000-0005-0000-0000-0000C3A60000}"/>
    <cellStyle name="Percent 4 2 2 4" xfId="4165" xr:uid="{00000000-0005-0000-0000-0000C4A60000}"/>
    <cellStyle name="Percent 4 2 2 4 2" xfId="4166" xr:uid="{00000000-0005-0000-0000-0000C5A60000}"/>
    <cellStyle name="Percent 4 2 2 4 2 2" xfId="8291" xr:uid="{00000000-0005-0000-0000-0000C6A60000}"/>
    <cellStyle name="Percent 4 2 2 4 2 2 2" xfId="28245" xr:uid="{00000000-0005-0000-0000-0000C7A60000}"/>
    <cellStyle name="Percent 4 2 2 4 2 2 2 2" xfId="48195" xr:uid="{00000000-0005-0000-0000-0000C8A60000}"/>
    <cellStyle name="Percent 4 2 2 4 2 2 3" xfId="19695" xr:uid="{00000000-0005-0000-0000-0000C9A60000}"/>
    <cellStyle name="Percent 4 2 2 4 2 2 4" xfId="39645" xr:uid="{00000000-0005-0000-0000-0000CAA60000}"/>
    <cellStyle name="Percent 4 2 2 4 2 3" xfId="11143" xr:uid="{00000000-0005-0000-0000-0000CBA60000}"/>
    <cellStyle name="Percent 4 2 2 4 2 3 2" xfId="31095" xr:uid="{00000000-0005-0000-0000-0000CCA60000}"/>
    <cellStyle name="Percent 4 2 2 4 2 3 2 2" xfId="51045" xr:uid="{00000000-0005-0000-0000-0000CDA60000}"/>
    <cellStyle name="Percent 4 2 2 4 2 3 3" xfId="22545" xr:uid="{00000000-0005-0000-0000-0000CEA60000}"/>
    <cellStyle name="Percent 4 2 2 4 2 3 4" xfId="42495" xr:uid="{00000000-0005-0000-0000-0000CFA60000}"/>
    <cellStyle name="Percent 4 2 2 4 2 4" xfId="16843" xr:uid="{00000000-0005-0000-0000-0000D0A60000}"/>
    <cellStyle name="Percent 4 2 2 4 2 4 2" xfId="36795" xr:uid="{00000000-0005-0000-0000-0000D1A60000}"/>
    <cellStyle name="Percent 4 2 2 4 2 5" xfId="25395" xr:uid="{00000000-0005-0000-0000-0000D2A60000}"/>
    <cellStyle name="Percent 4 2 2 4 2 5 2" xfId="45345" xr:uid="{00000000-0005-0000-0000-0000D3A60000}"/>
    <cellStyle name="Percent 4 2 2 4 2 6" xfId="13993" xr:uid="{00000000-0005-0000-0000-0000D4A60000}"/>
    <cellStyle name="Percent 4 2 2 4 2 7" xfId="33945" xr:uid="{00000000-0005-0000-0000-0000D5A60000}"/>
    <cellStyle name="Percent 4 2 2 4 3" xfId="8290" xr:uid="{00000000-0005-0000-0000-0000D6A60000}"/>
    <cellStyle name="Percent 4 2 2 4 3 2" xfId="28244" xr:uid="{00000000-0005-0000-0000-0000D7A60000}"/>
    <cellStyle name="Percent 4 2 2 4 3 2 2" xfId="48194" xr:uid="{00000000-0005-0000-0000-0000D8A60000}"/>
    <cellStyle name="Percent 4 2 2 4 3 3" xfId="19694" xr:uid="{00000000-0005-0000-0000-0000D9A60000}"/>
    <cellStyle name="Percent 4 2 2 4 3 4" xfId="39644" xr:uid="{00000000-0005-0000-0000-0000DAA60000}"/>
    <cellStyle name="Percent 4 2 2 4 4" xfId="11142" xr:uid="{00000000-0005-0000-0000-0000DBA60000}"/>
    <cellStyle name="Percent 4 2 2 4 4 2" xfId="31094" xr:uid="{00000000-0005-0000-0000-0000DCA60000}"/>
    <cellStyle name="Percent 4 2 2 4 4 2 2" xfId="51044" xr:uid="{00000000-0005-0000-0000-0000DDA60000}"/>
    <cellStyle name="Percent 4 2 2 4 4 3" xfId="22544" xr:uid="{00000000-0005-0000-0000-0000DEA60000}"/>
    <cellStyle name="Percent 4 2 2 4 4 4" xfId="42494" xr:uid="{00000000-0005-0000-0000-0000DFA60000}"/>
    <cellStyle name="Percent 4 2 2 4 5" xfId="16842" xr:uid="{00000000-0005-0000-0000-0000E0A60000}"/>
    <cellStyle name="Percent 4 2 2 4 5 2" xfId="36794" xr:uid="{00000000-0005-0000-0000-0000E1A60000}"/>
    <cellStyle name="Percent 4 2 2 4 6" xfId="25394" xr:uid="{00000000-0005-0000-0000-0000E2A60000}"/>
    <cellStyle name="Percent 4 2 2 4 6 2" xfId="45344" xr:uid="{00000000-0005-0000-0000-0000E3A60000}"/>
    <cellStyle name="Percent 4 2 2 4 7" xfId="13992" xr:uid="{00000000-0005-0000-0000-0000E4A60000}"/>
    <cellStyle name="Percent 4 2 2 4 8" xfId="33944" xr:uid="{00000000-0005-0000-0000-0000E5A60000}"/>
    <cellStyle name="Percent 4 2 2 5" xfId="4167" xr:uid="{00000000-0005-0000-0000-0000E6A60000}"/>
    <cellStyle name="Percent 4 2 2 5 2" xfId="8292" xr:uid="{00000000-0005-0000-0000-0000E7A60000}"/>
    <cellStyle name="Percent 4 2 2 5 2 2" xfId="28246" xr:uid="{00000000-0005-0000-0000-0000E8A60000}"/>
    <cellStyle name="Percent 4 2 2 5 2 2 2" xfId="48196" xr:uid="{00000000-0005-0000-0000-0000E9A60000}"/>
    <cellStyle name="Percent 4 2 2 5 2 3" xfId="19696" xr:uid="{00000000-0005-0000-0000-0000EAA60000}"/>
    <cellStyle name="Percent 4 2 2 5 2 4" xfId="39646" xr:uid="{00000000-0005-0000-0000-0000EBA60000}"/>
    <cellStyle name="Percent 4 2 2 5 3" xfId="11144" xr:uid="{00000000-0005-0000-0000-0000ECA60000}"/>
    <cellStyle name="Percent 4 2 2 5 3 2" xfId="31096" xr:uid="{00000000-0005-0000-0000-0000EDA60000}"/>
    <cellStyle name="Percent 4 2 2 5 3 2 2" xfId="51046" xr:uid="{00000000-0005-0000-0000-0000EEA60000}"/>
    <cellStyle name="Percent 4 2 2 5 3 3" xfId="22546" xr:uid="{00000000-0005-0000-0000-0000EFA60000}"/>
    <cellStyle name="Percent 4 2 2 5 3 4" xfId="42496" xr:uid="{00000000-0005-0000-0000-0000F0A60000}"/>
    <cellStyle name="Percent 4 2 2 5 4" xfId="16844" xr:uid="{00000000-0005-0000-0000-0000F1A60000}"/>
    <cellStyle name="Percent 4 2 2 5 4 2" xfId="36796" xr:uid="{00000000-0005-0000-0000-0000F2A60000}"/>
    <cellStyle name="Percent 4 2 2 5 5" xfId="25396" xr:uid="{00000000-0005-0000-0000-0000F3A60000}"/>
    <cellStyle name="Percent 4 2 2 5 5 2" xfId="45346" xr:uid="{00000000-0005-0000-0000-0000F4A60000}"/>
    <cellStyle name="Percent 4 2 2 5 6" xfId="13994" xr:uid="{00000000-0005-0000-0000-0000F5A60000}"/>
    <cellStyle name="Percent 4 2 2 5 7" xfId="33946" xr:uid="{00000000-0005-0000-0000-0000F6A60000}"/>
    <cellStyle name="Percent 4 2 2 6" xfId="8281" xr:uid="{00000000-0005-0000-0000-0000F7A60000}"/>
    <cellStyle name="Percent 4 2 2 6 2" xfId="28235" xr:uid="{00000000-0005-0000-0000-0000F8A60000}"/>
    <cellStyle name="Percent 4 2 2 6 2 2" xfId="48185" xr:uid="{00000000-0005-0000-0000-0000F9A60000}"/>
    <cellStyle name="Percent 4 2 2 6 3" xfId="19685" xr:uid="{00000000-0005-0000-0000-0000FAA60000}"/>
    <cellStyle name="Percent 4 2 2 6 4" xfId="39635" xr:uid="{00000000-0005-0000-0000-0000FBA60000}"/>
    <cellStyle name="Percent 4 2 2 7" xfId="11133" xr:uid="{00000000-0005-0000-0000-0000FCA60000}"/>
    <cellStyle name="Percent 4 2 2 7 2" xfId="31085" xr:uid="{00000000-0005-0000-0000-0000FDA60000}"/>
    <cellStyle name="Percent 4 2 2 7 2 2" xfId="51035" xr:uid="{00000000-0005-0000-0000-0000FEA60000}"/>
    <cellStyle name="Percent 4 2 2 7 3" xfId="22535" xr:uid="{00000000-0005-0000-0000-0000FFA60000}"/>
    <cellStyle name="Percent 4 2 2 7 4" xfId="42485" xr:uid="{00000000-0005-0000-0000-000000A70000}"/>
    <cellStyle name="Percent 4 2 2 8" xfId="16833" xr:uid="{00000000-0005-0000-0000-000001A70000}"/>
    <cellStyle name="Percent 4 2 2 8 2" xfId="36785" xr:uid="{00000000-0005-0000-0000-000002A70000}"/>
    <cellStyle name="Percent 4 2 2 9" xfId="25385" xr:uid="{00000000-0005-0000-0000-000003A70000}"/>
    <cellStyle name="Percent 4 2 2 9 2" xfId="45335" xr:uid="{00000000-0005-0000-0000-000004A70000}"/>
    <cellStyle name="Percent 4 2 3" xfId="4168" xr:uid="{00000000-0005-0000-0000-000005A70000}"/>
    <cellStyle name="Percent 4 2 3 10" xfId="13995" xr:uid="{00000000-0005-0000-0000-000006A70000}"/>
    <cellStyle name="Percent 4 2 3 11" xfId="33947" xr:uid="{00000000-0005-0000-0000-000007A70000}"/>
    <cellStyle name="Percent 4 2 3 2" xfId="4169" xr:uid="{00000000-0005-0000-0000-000008A70000}"/>
    <cellStyle name="Percent 4 2 3 2 10" xfId="33948" xr:uid="{00000000-0005-0000-0000-000009A70000}"/>
    <cellStyle name="Percent 4 2 3 2 2" xfId="4170" xr:uid="{00000000-0005-0000-0000-00000AA70000}"/>
    <cellStyle name="Percent 4 2 3 2 2 2" xfId="4171" xr:uid="{00000000-0005-0000-0000-00000BA70000}"/>
    <cellStyle name="Percent 4 2 3 2 2 2 2" xfId="8296" xr:uid="{00000000-0005-0000-0000-00000CA70000}"/>
    <cellStyle name="Percent 4 2 3 2 2 2 2 2" xfId="28250" xr:uid="{00000000-0005-0000-0000-00000DA70000}"/>
    <cellStyle name="Percent 4 2 3 2 2 2 2 2 2" xfId="48200" xr:uid="{00000000-0005-0000-0000-00000EA70000}"/>
    <cellStyle name="Percent 4 2 3 2 2 2 2 3" xfId="19700" xr:uid="{00000000-0005-0000-0000-00000FA70000}"/>
    <cellStyle name="Percent 4 2 3 2 2 2 2 4" xfId="39650" xr:uid="{00000000-0005-0000-0000-000010A70000}"/>
    <cellStyle name="Percent 4 2 3 2 2 2 3" xfId="11148" xr:uid="{00000000-0005-0000-0000-000011A70000}"/>
    <cellStyle name="Percent 4 2 3 2 2 2 3 2" xfId="31100" xr:uid="{00000000-0005-0000-0000-000012A70000}"/>
    <cellStyle name="Percent 4 2 3 2 2 2 3 2 2" xfId="51050" xr:uid="{00000000-0005-0000-0000-000013A70000}"/>
    <cellStyle name="Percent 4 2 3 2 2 2 3 3" xfId="22550" xr:uid="{00000000-0005-0000-0000-000014A70000}"/>
    <cellStyle name="Percent 4 2 3 2 2 2 3 4" xfId="42500" xr:uid="{00000000-0005-0000-0000-000015A70000}"/>
    <cellStyle name="Percent 4 2 3 2 2 2 4" xfId="16848" xr:uid="{00000000-0005-0000-0000-000016A70000}"/>
    <cellStyle name="Percent 4 2 3 2 2 2 4 2" xfId="36800" xr:uid="{00000000-0005-0000-0000-000017A70000}"/>
    <cellStyle name="Percent 4 2 3 2 2 2 5" xfId="25400" xr:uid="{00000000-0005-0000-0000-000018A70000}"/>
    <cellStyle name="Percent 4 2 3 2 2 2 5 2" xfId="45350" xr:uid="{00000000-0005-0000-0000-000019A70000}"/>
    <cellStyle name="Percent 4 2 3 2 2 2 6" xfId="13998" xr:uid="{00000000-0005-0000-0000-00001AA70000}"/>
    <cellStyle name="Percent 4 2 3 2 2 2 7" xfId="33950" xr:uid="{00000000-0005-0000-0000-00001BA70000}"/>
    <cellStyle name="Percent 4 2 3 2 2 3" xfId="8295" xr:uid="{00000000-0005-0000-0000-00001CA70000}"/>
    <cellStyle name="Percent 4 2 3 2 2 3 2" xfId="28249" xr:uid="{00000000-0005-0000-0000-00001DA70000}"/>
    <cellStyle name="Percent 4 2 3 2 2 3 2 2" xfId="48199" xr:uid="{00000000-0005-0000-0000-00001EA70000}"/>
    <cellStyle name="Percent 4 2 3 2 2 3 3" xfId="19699" xr:uid="{00000000-0005-0000-0000-00001FA70000}"/>
    <cellStyle name="Percent 4 2 3 2 2 3 4" xfId="39649" xr:uid="{00000000-0005-0000-0000-000020A70000}"/>
    <cellStyle name="Percent 4 2 3 2 2 4" xfId="11147" xr:uid="{00000000-0005-0000-0000-000021A70000}"/>
    <cellStyle name="Percent 4 2 3 2 2 4 2" xfId="31099" xr:uid="{00000000-0005-0000-0000-000022A70000}"/>
    <cellStyle name="Percent 4 2 3 2 2 4 2 2" xfId="51049" xr:uid="{00000000-0005-0000-0000-000023A70000}"/>
    <cellStyle name="Percent 4 2 3 2 2 4 3" xfId="22549" xr:uid="{00000000-0005-0000-0000-000024A70000}"/>
    <cellStyle name="Percent 4 2 3 2 2 4 4" xfId="42499" xr:uid="{00000000-0005-0000-0000-000025A70000}"/>
    <cellStyle name="Percent 4 2 3 2 2 5" xfId="16847" xr:uid="{00000000-0005-0000-0000-000026A70000}"/>
    <cellStyle name="Percent 4 2 3 2 2 5 2" xfId="36799" xr:uid="{00000000-0005-0000-0000-000027A70000}"/>
    <cellStyle name="Percent 4 2 3 2 2 6" xfId="25399" xr:uid="{00000000-0005-0000-0000-000028A70000}"/>
    <cellStyle name="Percent 4 2 3 2 2 6 2" xfId="45349" xr:uid="{00000000-0005-0000-0000-000029A70000}"/>
    <cellStyle name="Percent 4 2 3 2 2 7" xfId="13997" xr:uid="{00000000-0005-0000-0000-00002AA70000}"/>
    <cellStyle name="Percent 4 2 3 2 2 8" xfId="33949" xr:uid="{00000000-0005-0000-0000-00002BA70000}"/>
    <cellStyle name="Percent 4 2 3 2 3" xfId="4172" xr:uid="{00000000-0005-0000-0000-00002CA70000}"/>
    <cellStyle name="Percent 4 2 3 2 3 2" xfId="4173" xr:uid="{00000000-0005-0000-0000-00002DA70000}"/>
    <cellStyle name="Percent 4 2 3 2 3 2 2" xfId="8298" xr:uid="{00000000-0005-0000-0000-00002EA70000}"/>
    <cellStyle name="Percent 4 2 3 2 3 2 2 2" xfId="28252" xr:uid="{00000000-0005-0000-0000-00002FA70000}"/>
    <cellStyle name="Percent 4 2 3 2 3 2 2 2 2" xfId="48202" xr:uid="{00000000-0005-0000-0000-000030A70000}"/>
    <cellStyle name="Percent 4 2 3 2 3 2 2 3" xfId="19702" xr:uid="{00000000-0005-0000-0000-000031A70000}"/>
    <cellStyle name="Percent 4 2 3 2 3 2 2 4" xfId="39652" xr:uid="{00000000-0005-0000-0000-000032A70000}"/>
    <cellStyle name="Percent 4 2 3 2 3 2 3" xfId="11150" xr:uid="{00000000-0005-0000-0000-000033A70000}"/>
    <cellStyle name="Percent 4 2 3 2 3 2 3 2" xfId="31102" xr:uid="{00000000-0005-0000-0000-000034A70000}"/>
    <cellStyle name="Percent 4 2 3 2 3 2 3 2 2" xfId="51052" xr:uid="{00000000-0005-0000-0000-000035A70000}"/>
    <cellStyle name="Percent 4 2 3 2 3 2 3 3" xfId="22552" xr:uid="{00000000-0005-0000-0000-000036A70000}"/>
    <cellStyle name="Percent 4 2 3 2 3 2 3 4" xfId="42502" xr:uid="{00000000-0005-0000-0000-000037A70000}"/>
    <cellStyle name="Percent 4 2 3 2 3 2 4" xfId="16850" xr:uid="{00000000-0005-0000-0000-000038A70000}"/>
    <cellStyle name="Percent 4 2 3 2 3 2 4 2" xfId="36802" xr:uid="{00000000-0005-0000-0000-000039A70000}"/>
    <cellStyle name="Percent 4 2 3 2 3 2 5" xfId="25402" xr:uid="{00000000-0005-0000-0000-00003AA70000}"/>
    <cellStyle name="Percent 4 2 3 2 3 2 5 2" xfId="45352" xr:uid="{00000000-0005-0000-0000-00003BA70000}"/>
    <cellStyle name="Percent 4 2 3 2 3 2 6" xfId="14000" xr:uid="{00000000-0005-0000-0000-00003CA70000}"/>
    <cellStyle name="Percent 4 2 3 2 3 2 7" xfId="33952" xr:uid="{00000000-0005-0000-0000-00003DA70000}"/>
    <cellStyle name="Percent 4 2 3 2 3 3" xfId="8297" xr:uid="{00000000-0005-0000-0000-00003EA70000}"/>
    <cellStyle name="Percent 4 2 3 2 3 3 2" xfId="28251" xr:uid="{00000000-0005-0000-0000-00003FA70000}"/>
    <cellStyle name="Percent 4 2 3 2 3 3 2 2" xfId="48201" xr:uid="{00000000-0005-0000-0000-000040A70000}"/>
    <cellStyle name="Percent 4 2 3 2 3 3 3" xfId="19701" xr:uid="{00000000-0005-0000-0000-000041A70000}"/>
    <cellStyle name="Percent 4 2 3 2 3 3 4" xfId="39651" xr:uid="{00000000-0005-0000-0000-000042A70000}"/>
    <cellStyle name="Percent 4 2 3 2 3 4" xfId="11149" xr:uid="{00000000-0005-0000-0000-000043A70000}"/>
    <cellStyle name="Percent 4 2 3 2 3 4 2" xfId="31101" xr:uid="{00000000-0005-0000-0000-000044A70000}"/>
    <cellStyle name="Percent 4 2 3 2 3 4 2 2" xfId="51051" xr:uid="{00000000-0005-0000-0000-000045A70000}"/>
    <cellStyle name="Percent 4 2 3 2 3 4 3" xfId="22551" xr:uid="{00000000-0005-0000-0000-000046A70000}"/>
    <cellStyle name="Percent 4 2 3 2 3 4 4" xfId="42501" xr:uid="{00000000-0005-0000-0000-000047A70000}"/>
    <cellStyle name="Percent 4 2 3 2 3 5" xfId="16849" xr:uid="{00000000-0005-0000-0000-000048A70000}"/>
    <cellStyle name="Percent 4 2 3 2 3 5 2" xfId="36801" xr:uid="{00000000-0005-0000-0000-000049A70000}"/>
    <cellStyle name="Percent 4 2 3 2 3 6" xfId="25401" xr:uid="{00000000-0005-0000-0000-00004AA70000}"/>
    <cellStyle name="Percent 4 2 3 2 3 6 2" xfId="45351" xr:uid="{00000000-0005-0000-0000-00004BA70000}"/>
    <cellStyle name="Percent 4 2 3 2 3 7" xfId="13999" xr:uid="{00000000-0005-0000-0000-00004CA70000}"/>
    <cellStyle name="Percent 4 2 3 2 3 8" xfId="33951" xr:uid="{00000000-0005-0000-0000-00004DA70000}"/>
    <cellStyle name="Percent 4 2 3 2 4" xfId="4174" xr:uid="{00000000-0005-0000-0000-00004EA70000}"/>
    <cellStyle name="Percent 4 2 3 2 4 2" xfId="8299" xr:uid="{00000000-0005-0000-0000-00004FA70000}"/>
    <cellStyle name="Percent 4 2 3 2 4 2 2" xfId="28253" xr:uid="{00000000-0005-0000-0000-000050A70000}"/>
    <cellStyle name="Percent 4 2 3 2 4 2 2 2" xfId="48203" xr:uid="{00000000-0005-0000-0000-000051A70000}"/>
    <cellStyle name="Percent 4 2 3 2 4 2 3" xfId="19703" xr:uid="{00000000-0005-0000-0000-000052A70000}"/>
    <cellStyle name="Percent 4 2 3 2 4 2 4" xfId="39653" xr:uid="{00000000-0005-0000-0000-000053A70000}"/>
    <cellStyle name="Percent 4 2 3 2 4 3" xfId="11151" xr:uid="{00000000-0005-0000-0000-000054A70000}"/>
    <cellStyle name="Percent 4 2 3 2 4 3 2" xfId="31103" xr:uid="{00000000-0005-0000-0000-000055A70000}"/>
    <cellStyle name="Percent 4 2 3 2 4 3 2 2" xfId="51053" xr:uid="{00000000-0005-0000-0000-000056A70000}"/>
    <cellStyle name="Percent 4 2 3 2 4 3 3" xfId="22553" xr:uid="{00000000-0005-0000-0000-000057A70000}"/>
    <cellStyle name="Percent 4 2 3 2 4 3 4" xfId="42503" xr:uid="{00000000-0005-0000-0000-000058A70000}"/>
    <cellStyle name="Percent 4 2 3 2 4 4" xfId="16851" xr:uid="{00000000-0005-0000-0000-000059A70000}"/>
    <cellStyle name="Percent 4 2 3 2 4 4 2" xfId="36803" xr:uid="{00000000-0005-0000-0000-00005AA70000}"/>
    <cellStyle name="Percent 4 2 3 2 4 5" xfId="25403" xr:uid="{00000000-0005-0000-0000-00005BA70000}"/>
    <cellStyle name="Percent 4 2 3 2 4 5 2" xfId="45353" xr:uid="{00000000-0005-0000-0000-00005CA70000}"/>
    <cellStyle name="Percent 4 2 3 2 4 6" xfId="14001" xr:uid="{00000000-0005-0000-0000-00005DA70000}"/>
    <cellStyle name="Percent 4 2 3 2 4 7" xfId="33953" xr:uid="{00000000-0005-0000-0000-00005EA70000}"/>
    <cellStyle name="Percent 4 2 3 2 5" xfId="8294" xr:uid="{00000000-0005-0000-0000-00005FA70000}"/>
    <cellStyle name="Percent 4 2 3 2 5 2" xfId="28248" xr:uid="{00000000-0005-0000-0000-000060A70000}"/>
    <cellStyle name="Percent 4 2 3 2 5 2 2" xfId="48198" xr:uid="{00000000-0005-0000-0000-000061A70000}"/>
    <cellStyle name="Percent 4 2 3 2 5 3" xfId="19698" xr:uid="{00000000-0005-0000-0000-000062A70000}"/>
    <cellStyle name="Percent 4 2 3 2 5 4" xfId="39648" xr:uid="{00000000-0005-0000-0000-000063A70000}"/>
    <cellStyle name="Percent 4 2 3 2 6" xfId="11146" xr:uid="{00000000-0005-0000-0000-000064A70000}"/>
    <cellStyle name="Percent 4 2 3 2 6 2" xfId="31098" xr:uid="{00000000-0005-0000-0000-000065A70000}"/>
    <cellStyle name="Percent 4 2 3 2 6 2 2" xfId="51048" xr:uid="{00000000-0005-0000-0000-000066A70000}"/>
    <cellStyle name="Percent 4 2 3 2 6 3" xfId="22548" xr:uid="{00000000-0005-0000-0000-000067A70000}"/>
    <cellStyle name="Percent 4 2 3 2 6 4" xfId="42498" xr:uid="{00000000-0005-0000-0000-000068A70000}"/>
    <cellStyle name="Percent 4 2 3 2 7" xfId="16846" xr:uid="{00000000-0005-0000-0000-000069A70000}"/>
    <cellStyle name="Percent 4 2 3 2 7 2" xfId="36798" xr:uid="{00000000-0005-0000-0000-00006AA70000}"/>
    <cellStyle name="Percent 4 2 3 2 8" xfId="25398" xr:uid="{00000000-0005-0000-0000-00006BA70000}"/>
    <cellStyle name="Percent 4 2 3 2 8 2" xfId="45348" xr:uid="{00000000-0005-0000-0000-00006CA70000}"/>
    <cellStyle name="Percent 4 2 3 2 9" xfId="13996" xr:uid="{00000000-0005-0000-0000-00006DA70000}"/>
    <cellStyle name="Percent 4 2 3 3" xfId="4175" xr:uid="{00000000-0005-0000-0000-00006EA70000}"/>
    <cellStyle name="Percent 4 2 3 3 2" xfId="4176" xr:uid="{00000000-0005-0000-0000-00006FA70000}"/>
    <cellStyle name="Percent 4 2 3 3 2 2" xfId="8301" xr:uid="{00000000-0005-0000-0000-000070A70000}"/>
    <cellStyle name="Percent 4 2 3 3 2 2 2" xfId="28255" xr:uid="{00000000-0005-0000-0000-000071A70000}"/>
    <cellStyle name="Percent 4 2 3 3 2 2 2 2" xfId="48205" xr:uid="{00000000-0005-0000-0000-000072A70000}"/>
    <cellStyle name="Percent 4 2 3 3 2 2 3" xfId="19705" xr:uid="{00000000-0005-0000-0000-000073A70000}"/>
    <cellStyle name="Percent 4 2 3 3 2 2 4" xfId="39655" xr:uid="{00000000-0005-0000-0000-000074A70000}"/>
    <cellStyle name="Percent 4 2 3 3 2 3" xfId="11153" xr:uid="{00000000-0005-0000-0000-000075A70000}"/>
    <cellStyle name="Percent 4 2 3 3 2 3 2" xfId="31105" xr:uid="{00000000-0005-0000-0000-000076A70000}"/>
    <cellStyle name="Percent 4 2 3 3 2 3 2 2" xfId="51055" xr:uid="{00000000-0005-0000-0000-000077A70000}"/>
    <cellStyle name="Percent 4 2 3 3 2 3 3" xfId="22555" xr:uid="{00000000-0005-0000-0000-000078A70000}"/>
    <cellStyle name="Percent 4 2 3 3 2 3 4" xfId="42505" xr:uid="{00000000-0005-0000-0000-000079A70000}"/>
    <cellStyle name="Percent 4 2 3 3 2 4" xfId="16853" xr:uid="{00000000-0005-0000-0000-00007AA70000}"/>
    <cellStyle name="Percent 4 2 3 3 2 4 2" xfId="36805" xr:uid="{00000000-0005-0000-0000-00007BA70000}"/>
    <cellStyle name="Percent 4 2 3 3 2 5" xfId="25405" xr:uid="{00000000-0005-0000-0000-00007CA70000}"/>
    <cellStyle name="Percent 4 2 3 3 2 5 2" xfId="45355" xr:uid="{00000000-0005-0000-0000-00007DA70000}"/>
    <cellStyle name="Percent 4 2 3 3 2 6" xfId="14003" xr:uid="{00000000-0005-0000-0000-00007EA70000}"/>
    <cellStyle name="Percent 4 2 3 3 2 7" xfId="33955" xr:uid="{00000000-0005-0000-0000-00007FA70000}"/>
    <cellStyle name="Percent 4 2 3 3 3" xfId="8300" xr:uid="{00000000-0005-0000-0000-000080A70000}"/>
    <cellStyle name="Percent 4 2 3 3 3 2" xfId="28254" xr:uid="{00000000-0005-0000-0000-000081A70000}"/>
    <cellStyle name="Percent 4 2 3 3 3 2 2" xfId="48204" xr:uid="{00000000-0005-0000-0000-000082A70000}"/>
    <cellStyle name="Percent 4 2 3 3 3 3" xfId="19704" xr:uid="{00000000-0005-0000-0000-000083A70000}"/>
    <cellStyle name="Percent 4 2 3 3 3 4" xfId="39654" xr:uid="{00000000-0005-0000-0000-000084A70000}"/>
    <cellStyle name="Percent 4 2 3 3 4" xfId="11152" xr:uid="{00000000-0005-0000-0000-000085A70000}"/>
    <cellStyle name="Percent 4 2 3 3 4 2" xfId="31104" xr:uid="{00000000-0005-0000-0000-000086A70000}"/>
    <cellStyle name="Percent 4 2 3 3 4 2 2" xfId="51054" xr:uid="{00000000-0005-0000-0000-000087A70000}"/>
    <cellStyle name="Percent 4 2 3 3 4 3" xfId="22554" xr:uid="{00000000-0005-0000-0000-000088A70000}"/>
    <cellStyle name="Percent 4 2 3 3 4 4" xfId="42504" xr:uid="{00000000-0005-0000-0000-000089A70000}"/>
    <cellStyle name="Percent 4 2 3 3 5" xfId="16852" xr:uid="{00000000-0005-0000-0000-00008AA70000}"/>
    <cellStyle name="Percent 4 2 3 3 5 2" xfId="36804" xr:uid="{00000000-0005-0000-0000-00008BA70000}"/>
    <cellStyle name="Percent 4 2 3 3 6" xfId="25404" xr:uid="{00000000-0005-0000-0000-00008CA70000}"/>
    <cellStyle name="Percent 4 2 3 3 6 2" xfId="45354" xr:uid="{00000000-0005-0000-0000-00008DA70000}"/>
    <cellStyle name="Percent 4 2 3 3 7" xfId="14002" xr:uid="{00000000-0005-0000-0000-00008EA70000}"/>
    <cellStyle name="Percent 4 2 3 3 8" xfId="33954" xr:uid="{00000000-0005-0000-0000-00008FA70000}"/>
    <cellStyle name="Percent 4 2 3 4" xfId="4177" xr:uid="{00000000-0005-0000-0000-000090A70000}"/>
    <cellStyle name="Percent 4 2 3 4 2" xfId="4178" xr:uid="{00000000-0005-0000-0000-000091A70000}"/>
    <cellStyle name="Percent 4 2 3 4 2 2" xfId="8303" xr:uid="{00000000-0005-0000-0000-000092A70000}"/>
    <cellStyle name="Percent 4 2 3 4 2 2 2" xfId="28257" xr:uid="{00000000-0005-0000-0000-000093A70000}"/>
    <cellStyle name="Percent 4 2 3 4 2 2 2 2" xfId="48207" xr:uid="{00000000-0005-0000-0000-000094A70000}"/>
    <cellStyle name="Percent 4 2 3 4 2 2 3" xfId="19707" xr:uid="{00000000-0005-0000-0000-000095A70000}"/>
    <cellStyle name="Percent 4 2 3 4 2 2 4" xfId="39657" xr:uid="{00000000-0005-0000-0000-000096A70000}"/>
    <cellStyle name="Percent 4 2 3 4 2 3" xfId="11155" xr:uid="{00000000-0005-0000-0000-000097A70000}"/>
    <cellStyle name="Percent 4 2 3 4 2 3 2" xfId="31107" xr:uid="{00000000-0005-0000-0000-000098A70000}"/>
    <cellStyle name="Percent 4 2 3 4 2 3 2 2" xfId="51057" xr:uid="{00000000-0005-0000-0000-000099A70000}"/>
    <cellStyle name="Percent 4 2 3 4 2 3 3" xfId="22557" xr:uid="{00000000-0005-0000-0000-00009AA70000}"/>
    <cellStyle name="Percent 4 2 3 4 2 3 4" xfId="42507" xr:uid="{00000000-0005-0000-0000-00009BA70000}"/>
    <cellStyle name="Percent 4 2 3 4 2 4" xfId="16855" xr:uid="{00000000-0005-0000-0000-00009CA70000}"/>
    <cellStyle name="Percent 4 2 3 4 2 4 2" xfId="36807" xr:uid="{00000000-0005-0000-0000-00009DA70000}"/>
    <cellStyle name="Percent 4 2 3 4 2 5" xfId="25407" xr:uid="{00000000-0005-0000-0000-00009EA70000}"/>
    <cellStyle name="Percent 4 2 3 4 2 5 2" xfId="45357" xr:uid="{00000000-0005-0000-0000-00009FA70000}"/>
    <cellStyle name="Percent 4 2 3 4 2 6" xfId="14005" xr:uid="{00000000-0005-0000-0000-0000A0A70000}"/>
    <cellStyle name="Percent 4 2 3 4 2 7" xfId="33957" xr:uid="{00000000-0005-0000-0000-0000A1A70000}"/>
    <cellStyle name="Percent 4 2 3 4 3" xfId="8302" xr:uid="{00000000-0005-0000-0000-0000A2A70000}"/>
    <cellStyle name="Percent 4 2 3 4 3 2" xfId="28256" xr:uid="{00000000-0005-0000-0000-0000A3A70000}"/>
    <cellStyle name="Percent 4 2 3 4 3 2 2" xfId="48206" xr:uid="{00000000-0005-0000-0000-0000A4A70000}"/>
    <cellStyle name="Percent 4 2 3 4 3 3" xfId="19706" xr:uid="{00000000-0005-0000-0000-0000A5A70000}"/>
    <cellStyle name="Percent 4 2 3 4 3 4" xfId="39656" xr:uid="{00000000-0005-0000-0000-0000A6A70000}"/>
    <cellStyle name="Percent 4 2 3 4 4" xfId="11154" xr:uid="{00000000-0005-0000-0000-0000A7A70000}"/>
    <cellStyle name="Percent 4 2 3 4 4 2" xfId="31106" xr:uid="{00000000-0005-0000-0000-0000A8A70000}"/>
    <cellStyle name="Percent 4 2 3 4 4 2 2" xfId="51056" xr:uid="{00000000-0005-0000-0000-0000A9A70000}"/>
    <cellStyle name="Percent 4 2 3 4 4 3" xfId="22556" xr:uid="{00000000-0005-0000-0000-0000AAA70000}"/>
    <cellStyle name="Percent 4 2 3 4 4 4" xfId="42506" xr:uid="{00000000-0005-0000-0000-0000ABA70000}"/>
    <cellStyle name="Percent 4 2 3 4 5" xfId="16854" xr:uid="{00000000-0005-0000-0000-0000ACA70000}"/>
    <cellStyle name="Percent 4 2 3 4 5 2" xfId="36806" xr:uid="{00000000-0005-0000-0000-0000ADA70000}"/>
    <cellStyle name="Percent 4 2 3 4 6" xfId="25406" xr:uid="{00000000-0005-0000-0000-0000AEA70000}"/>
    <cellStyle name="Percent 4 2 3 4 6 2" xfId="45356" xr:uid="{00000000-0005-0000-0000-0000AFA70000}"/>
    <cellStyle name="Percent 4 2 3 4 7" xfId="14004" xr:uid="{00000000-0005-0000-0000-0000B0A70000}"/>
    <cellStyle name="Percent 4 2 3 4 8" xfId="33956" xr:uid="{00000000-0005-0000-0000-0000B1A70000}"/>
    <cellStyle name="Percent 4 2 3 5" xfId="4179" xr:uid="{00000000-0005-0000-0000-0000B2A70000}"/>
    <cellStyle name="Percent 4 2 3 5 2" xfId="8304" xr:uid="{00000000-0005-0000-0000-0000B3A70000}"/>
    <cellStyle name="Percent 4 2 3 5 2 2" xfId="28258" xr:uid="{00000000-0005-0000-0000-0000B4A70000}"/>
    <cellStyle name="Percent 4 2 3 5 2 2 2" xfId="48208" xr:uid="{00000000-0005-0000-0000-0000B5A70000}"/>
    <cellStyle name="Percent 4 2 3 5 2 3" xfId="19708" xr:uid="{00000000-0005-0000-0000-0000B6A70000}"/>
    <cellStyle name="Percent 4 2 3 5 2 4" xfId="39658" xr:uid="{00000000-0005-0000-0000-0000B7A70000}"/>
    <cellStyle name="Percent 4 2 3 5 3" xfId="11156" xr:uid="{00000000-0005-0000-0000-0000B8A70000}"/>
    <cellStyle name="Percent 4 2 3 5 3 2" xfId="31108" xr:uid="{00000000-0005-0000-0000-0000B9A70000}"/>
    <cellStyle name="Percent 4 2 3 5 3 2 2" xfId="51058" xr:uid="{00000000-0005-0000-0000-0000BAA70000}"/>
    <cellStyle name="Percent 4 2 3 5 3 3" xfId="22558" xr:uid="{00000000-0005-0000-0000-0000BBA70000}"/>
    <cellStyle name="Percent 4 2 3 5 3 4" xfId="42508" xr:uid="{00000000-0005-0000-0000-0000BCA70000}"/>
    <cellStyle name="Percent 4 2 3 5 4" xfId="16856" xr:uid="{00000000-0005-0000-0000-0000BDA70000}"/>
    <cellStyle name="Percent 4 2 3 5 4 2" xfId="36808" xr:uid="{00000000-0005-0000-0000-0000BEA70000}"/>
    <cellStyle name="Percent 4 2 3 5 5" xfId="25408" xr:uid="{00000000-0005-0000-0000-0000BFA70000}"/>
    <cellStyle name="Percent 4 2 3 5 5 2" xfId="45358" xr:uid="{00000000-0005-0000-0000-0000C0A70000}"/>
    <cellStyle name="Percent 4 2 3 5 6" xfId="14006" xr:uid="{00000000-0005-0000-0000-0000C1A70000}"/>
    <cellStyle name="Percent 4 2 3 5 7" xfId="33958" xr:uid="{00000000-0005-0000-0000-0000C2A70000}"/>
    <cellStyle name="Percent 4 2 3 6" xfId="8293" xr:uid="{00000000-0005-0000-0000-0000C3A70000}"/>
    <cellStyle name="Percent 4 2 3 6 2" xfId="28247" xr:uid="{00000000-0005-0000-0000-0000C4A70000}"/>
    <cellStyle name="Percent 4 2 3 6 2 2" xfId="48197" xr:uid="{00000000-0005-0000-0000-0000C5A70000}"/>
    <cellStyle name="Percent 4 2 3 6 3" xfId="19697" xr:uid="{00000000-0005-0000-0000-0000C6A70000}"/>
    <cellStyle name="Percent 4 2 3 6 4" xfId="39647" xr:uid="{00000000-0005-0000-0000-0000C7A70000}"/>
    <cellStyle name="Percent 4 2 3 7" xfId="11145" xr:uid="{00000000-0005-0000-0000-0000C8A70000}"/>
    <cellStyle name="Percent 4 2 3 7 2" xfId="31097" xr:uid="{00000000-0005-0000-0000-0000C9A70000}"/>
    <cellStyle name="Percent 4 2 3 7 2 2" xfId="51047" xr:uid="{00000000-0005-0000-0000-0000CAA70000}"/>
    <cellStyle name="Percent 4 2 3 7 3" xfId="22547" xr:uid="{00000000-0005-0000-0000-0000CBA70000}"/>
    <cellStyle name="Percent 4 2 3 7 4" xfId="42497" xr:uid="{00000000-0005-0000-0000-0000CCA70000}"/>
    <cellStyle name="Percent 4 2 3 8" xfId="16845" xr:uid="{00000000-0005-0000-0000-0000CDA70000}"/>
    <cellStyle name="Percent 4 2 3 8 2" xfId="36797" xr:uid="{00000000-0005-0000-0000-0000CEA70000}"/>
    <cellStyle name="Percent 4 2 3 9" xfId="25397" xr:uid="{00000000-0005-0000-0000-0000CFA70000}"/>
    <cellStyle name="Percent 4 2 3 9 2" xfId="45347" xr:uid="{00000000-0005-0000-0000-0000D0A70000}"/>
    <cellStyle name="Percent 4 2 4" xfId="4180" xr:uid="{00000000-0005-0000-0000-0000D1A70000}"/>
    <cellStyle name="Percent 4 2 4 10" xfId="14007" xr:uid="{00000000-0005-0000-0000-0000D2A70000}"/>
    <cellStyle name="Percent 4 2 4 11" xfId="33959" xr:uid="{00000000-0005-0000-0000-0000D3A70000}"/>
    <cellStyle name="Percent 4 2 4 2" xfId="4181" xr:uid="{00000000-0005-0000-0000-0000D4A70000}"/>
    <cellStyle name="Percent 4 2 4 2 10" xfId="33960" xr:uid="{00000000-0005-0000-0000-0000D5A70000}"/>
    <cellStyle name="Percent 4 2 4 2 2" xfId="4182" xr:uid="{00000000-0005-0000-0000-0000D6A70000}"/>
    <cellStyle name="Percent 4 2 4 2 2 2" xfId="4183" xr:uid="{00000000-0005-0000-0000-0000D7A70000}"/>
    <cellStyle name="Percent 4 2 4 2 2 2 2" xfId="8308" xr:uid="{00000000-0005-0000-0000-0000D8A70000}"/>
    <cellStyle name="Percent 4 2 4 2 2 2 2 2" xfId="28262" xr:uid="{00000000-0005-0000-0000-0000D9A70000}"/>
    <cellStyle name="Percent 4 2 4 2 2 2 2 2 2" xfId="48212" xr:uid="{00000000-0005-0000-0000-0000DAA70000}"/>
    <cellStyle name="Percent 4 2 4 2 2 2 2 3" xfId="19712" xr:uid="{00000000-0005-0000-0000-0000DBA70000}"/>
    <cellStyle name="Percent 4 2 4 2 2 2 2 4" xfId="39662" xr:uid="{00000000-0005-0000-0000-0000DCA70000}"/>
    <cellStyle name="Percent 4 2 4 2 2 2 3" xfId="11160" xr:uid="{00000000-0005-0000-0000-0000DDA70000}"/>
    <cellStyle name="Percent 4 2 4 2 2 2 3 2" xfId="31112" xr:uid="{00000000-0005-0000-0000-0000DEA70000}"/>
    <cellStyle name="Percent 4 2 4 2 2 2 3 2 2" xfId="51062" xr:uid="{00000000-0005-0000-0000-0000DFA70000}"/>
    <cellStyle name="Percent 4 2 4 2 2 2 3 3" xfId="22562" xr:uid="{00000000-0005-0000-0000-0000E0A70000}"/>
    <cellStyle name="Percent 4 2 4 2 2 2 3 4" xfId="42512" xr:uid="{00000000-0005-0000-0000-0000E1A70000}"/>
    <cellStyle name="Percent 4 2 4 2 2 2 4" xfId="16860" xr:uid="{00000000-0005-0000-0000-0000E2A70000}"/>
    <cellStyle name="Percent 4 2 4 2 2 2 4 2" xfId="36812" xr:uid="{00000000-0005-0000-0000-0000E3A70000}"/>
    <cellStyle name="Percent 4 2 4 2 2 2 5" xfId="25412" xr:uid="{00000000-0005-0000-0000-0000E4A70000}"/>
    <cellStyle name="Percent 4 2 4 2 2 2 5 2" xfId="45362" xr:uid="{00000000-0005-0000-0000-0000E5A70000}"/>
    <cellStyle name="Percent 4 2 4 2 2 2 6" xfId="14010" xr:uid="{00000000-0005-0000-0000-0000E6A70000}"/>
    <cellStyle name="Percent 4 2 4 2 2 2 7" xfId="33962" xr:uid="{00000000-0005-0000-0000-0000E7A70000}"/>
    <cellStyle name="Percent 4 2 4 2 2 3" xfId="8307" xr:uid="{00000000-0005-0000-0000-0000E8A70000}"/>
    <cellStyle name="Percent 4 2 4 2 2 3 2" xfId="28261" xr:uid="{00000000-0005-0000-0000-0000E9A70000}"/>
    <cellStyle name="Percent 4 2 4 2 2 3 2 2" xfId="48211" xr:uid="{00000000-0005-0000-0000-0000EAA70000}"/>
    <cellStyle name="Percent 4 2 4 2 2 3 3" xfId="19711" xr:uid="{00000000-0005-0000-0000-0000EBA70000}"/>
    <cellStyle name="Percent 4 2 4 2 2 3 4" xfId="39661" xr:uid="{00000000-0005-0000-0000-0000ECA70000}"/>
    <cellStyle name="Percent 4 2 4 2 2 4" xfId="11159" xr:uid="{00000000-0005-0000-0000-0000EDA70000}"/>
    <cellStyle name="Percent 4 2 4 2 2 4 2" xfId="31111" xr:uid="{00000000-0005-0000-0000-0000EEA70000}"/>
    <cellStyle name="Percent 4 2 4 2 2 4 2 2" xfId="51061" xr:uid="{00000000-0005-0000-0000-0000EFA70000}"/>
    <cellStyle name="Percent 4 2 4 2 2 4 3" xfId="22561" xr:uid="{00000000-0005-0000-0000-0000F0A70000}"/>
    <cellStyle name="Percent 4 2 4 2 2 4 4" xfId="42511" xr:uid="{00000000-0005-0000-0000-0000F1A70000}"/>
    <cellStyle name="Percent 4 2 4 2 2 5" xfId="16859" xr:uid="{00000000-0005-0000-0000-0000F2A70000}"/>
    <cellStyle name="Percent 4 2 4 2 2 5 2" xfId="36811" xr:uid="{00000000-0005-0000-0000-0000F3A70000}"/>
    <cellStyle name="Percent 4 2 4 2 2 6" xfId="25411" xr:uid="{00000000-0005-0000-0000-0000F4A70000}"/>
    <cellStyle name="Percent 4 2 4 2 2 6 2" xfId="45361" xr:uid="{00000000-0005-0000-0000-0000F5A70000}"/>
    <cellStyle name="Percent 4 2 4 2 2 7" xfId="14009" xr:uid="{00000000-0005-0000-0000-0000F6A70000}"/>
    <cellStyle name="Percent 4 2 4 2 2 8" xfId="33961" xr:uid="{00000000-0005-0000-0000-0000F7A70000}"/>
    <cellStyle name="Percent 4 2 4 2 3" xfId="4184" xr:uid="{00000000-0005-0000-0000-0000F8A70000}"/>
    <cellStyle name="Percent 4 2 4 2 3 2" xfId="4185" xr:uid="{00000000-0005-0000-0000-0000F9A70000}"/>
    <cellStyle name="Percent 4 2 4 2 3 2 2" xfId="8310" xr:uid="{00000000-0005-0000-0000-0000FAA70000}"/>
    <cellStyle name="Percent 4 2 4 2 3 2 2 2" xfId="28264" xr:uid="{00000000-0005-0000-0000-0000FBA70000}"/>
    <cellStyle name="Percent 4 2 4 2 3 2 2 2 2" xfId="48214" xr:uid="{00000000-0005-0000-0000-0000FCA70000}"/>
    <cellStyle name="Percent 4 2 4 2 3 2 2 3" xfId="19714" xr:uid="{00000000-0005-0000-0000-0000FDA70000}"/>
    <cellStyle name="Percent 4 2 4 2 3 2 2 4" xfId="39664" xr:uid="{00000000-0005-0000-0000-0000FEA70000}"/>
    <cellStyle name="Percent 4 2 4 2 3 2 3" xfId="11162" xr:uid="{00000000-0005-0000-0000-0000FFA70000}"/>
    <cellStyle name="Percent 4 2 4 2 3 2 3 2" xfId="31114" xr:uid="{00000000-0005-0000-0000-000000A80000}"/>
    <cellStyle name="Percent 4 2 4 2 3 2 3 2 2" xfId="51064" xr:uid="{00000000-0005-0000-0000-000001A80000}"/>
    <cellStyle name="Percent 4 2 4 2 3 2 3 3" xfId="22564" xr:uid="{00000000-0005-0000-0000-000002A80000}"/>
    <cellStyle name="Percent 4 2 4 2 3 2 3 4" xfId="42514" xr:uid="{00000000-0005-0000-0000-000003A80000}"/>
    <cellStyle name="Percent 4 2 4 2 3 2 4" xfId="16862" xr:uid="{00000000-0005-0000-0000-000004A80000}"/>
    <cellStyle name="Percent 4 2 4 2 3 2 4 2" xfId="36814" xr:uid="{00000000-0005-0000-0000-000005A80000}"/>
    <cellStyle name="Percent 4 2 4 2 3 2 5" xfId="25414" xr:uid="{00000000-0005-0000-0000-000006A80000}"/>
    <cellStyle name="Percent 4 2 4 2 3 2 5 2" xfId="45364" xr:uid="{00000000-0005-0000-0000-000007A80000}"/>
    <cellStyle name="Percent 4 2 4 2 3 2 6" xfId="14012" xr:uid="{00000000-0005-0000-0000-000008A80000}"/>
    <cellStyle name="Percent 4 2 4 2 3 2 7" xfId="33964" xr:uid="{00000000-0005-0000-0000-000009A80000}"/>
    <cellStyle name="Percent 4 2 4 2 3 3" xfId="8309" xr:uid="{00000000-0005-0000-0000-00000AA80000}"/>
    <cellStyle name="Percent 4 2 4 2 3 3 2" xfId="28263" xr:uid="{00000000-0005-0000-0000-00000BA80000}"/>
    <cellStyle name="Percent 4 2 4 2 3 3 2 2" xfId="48213" xr:uid="{00000000-0005-0000-0000-00000CA80000}"/>
    <cellStyle name="Percent 4 2 4 2 3 3 3" xfId="19713" xr:uid="{00000000-0005-0000-0000-00000DA80000}"/>
    <cellStyle name="Percent 4 2 4 2 3 3 4" xfId="39663" xr:uid="{00000000-0005-0000-0000-00000EA80000}"/>
    <cellStyle name="Percent 4 2 4 2 3 4" xfId="11161" xr:uid="{00000000-0005-0000-0000-00000FA80000}"/>
    <cellStyle name="Percent 4 2 4 2 3 4 2" xfId="31113" xr:uid="{00000000-0005-0000-0000-000010A80000}"/>
    <cellStyle name="Percent 4 2 4 2 3 4 2 2" xfId="51063" xr:uid="{00000000-0005-0000-0000-000011A80000}"/>
    <cellStyle name="Percent 4 2 4 2 3 4 3" xfId="22563" xr:uid="{00000000-0005-0000-0000-000012A80000}"/>
    <cellStyle name="Percent 4 2 4 2 3 4 4" xfId="42513" xr:uid="{00000000-0005-0000-0000-000013A80000}"/>
    <cellStyle name="Percent 4 2 4 2 3 5" xfId="16861" xr:uid="{00000000-0005-0000-0000-000014A80000}"/>
    <cellStyle name="Percent 4 2 4 2 3 5 2" xfId="36813" xr:uid="{00000000-0005-0000-0000-000015A80000}"/>
    <cellStyle name="Percent 4 2 4 2 3 6" xfId="25413" xr:uid="{00000000-0005-0000-0000-000016A80000}"/>
    <cellStyle name="Percent 4 2 4 2 3 6 2" xfId="45363" xr:uid="{00000000-0005-0000-0000-000017A80000}"/>
    <cellStyle name="Percent 4 2 4 2 3 7" xfId="14011" xr:uid="{00000000-0005-0000-0000-000018A80000}"/>
    <cellStyle name="Percent 4 2 4 2 3 8" xfId="33963" xr:uid="{00000000-0005-0000-0000-000019A80000}"/>
    <cellStyle name="Percent 4 2 4 2 4" xfId="4186" xr:uid="{00000000-0005-0000-0000-00001AA80000}"/>
    <cellStyle name="Percent 4 2 4 2 4 2" xfId="8311" xr:uid="{00000000-0005-0000-0000-00001BA80000}"/>
    <cellStyle name="Percent 4 2 4 2 4 2 2" xfId="28265" xr:uid="{00000000-0005-0000-0000-00001CA80000}"/>
    <cellStyle name="Percent 4 2 4 2 4 2 2 2" xfId="48215" xr:uid="{00000000-0005-0000-0000-00001DA80000}"/>
    <cellStyle name="Percent 4 2 4 2 4 2 3" xfId="19715" xr:uid="{00000000-0005-0000-0000-00001EA80000}"/>
    <cellStyle name="Percent 4 2 4 2 4 2 4" xfId="39665" xr:uid="{00000000-0005-0000-0000-00001FA80000}"/>
    <cellStyle name="Percent 4 2 4 2 4 3" xfId="11163" xr:uid="{00000000-0005-0000-0000-000020A80000}"/>
    <cellStyle name="Percent 4 2 4 2 4 3 2" xfId="31115" xr:uid="{00000000-0005-0000-0000-000021A80000}"/>
    <cellStyle name="Percent 4 2 4 2 4 3 2 2" xfId="51065" xr:uid="{00000000-0005-0000-0000-000022A80000}"/>
    <cellStyle name="Percent 4 2 4 2 4 3 3" xfId="22565" xr:uid="{00000000-0005-0000-0000-000023A80000}"/>
    <cellStyle name="Percent 4 2 4 2 4 3 4" xfId="42515" xr:uid="{00000000-0005-0000-0000-000024A80000}"/>
    <cellStyle name="Percent 4 2 4 2 4 4" xfId="16863" xr:uid="{00000000-0005-0000-0000-000025A80000}"/>
    <cellStyle name="Percent 4 2 4 2 4 4 2" xfId="36815" xr:uid="{00000000-0005-0000-0000-000026A80000}"/>
    <cellStyle name="Percent 4 2 4 2 4 5" xfId="25415" xr:uid="{00000000-0005-0000-0000-000027A80000}"/>
    <cellStyle name="Percent 4 2 4 2 4 5 2" xfId="45365" xr:uid="{00000000-0005-0000-0000-000028A80000}"/>
    <cellStyle name="Percent 4 2 4 2 4 6" xfId="14013" xr:uid="{00000000-0005-0000-0000-000029A80000}"/>
    <cellStyle name="Percent 4 2 4 2 4 7" xfId="33965" xr:uid="{00000000-0005-0000-0000-00002AA80000}"/>
    <cellStyle name="Percent 4 2 4 2 5" xfId="8306" xr:uid="{00000000-0005-0000-0000-00002BA80000}"/>
    <cellStyle name="Percent 4 2 4 2 5 2" xfId="28260" xr:uid="{00000000-0005-0000-0000-00002CA80000}"/>
    <cellStyle name="Percent 4 2 4 2 5 2 2" xfId="48210" xr:uid="{00000000-0005-0000-0000-00002DA80000}"/>
    <cellStyle name="Percent 4 2 4 2 5 3" xfId="19710" xr:uid="{00000000-0005-0000-0000-00002EA80000}"/>
    <cellStyle name="Percent 4 2 4 2 5 4" xfId="39660" xr:uid="{00000000-0005-0000-0000-00002FA80000}"/>
    <cellStyle name="Percent 4 2 4 2 6" xfId="11158" xr:uid="{00000000-0005-0000-0000-000030A80000}"/>
    <cellStyle name="Percent 4 2 4 2 6 2" xfId="31110" xr:uid="{00000000-0005-0000-0000-000031A80000}"/>
    <cellStyle name="Percent 4 2 4 2 6 2 2" xfId="51060" xr:uid="{00000000-0005-0000-0000-000032A80000}"/>
    <cellStyle name="Percent 4 2 4 2 6 3" xfId="22560" xr:uid="{00000000-0005-0000-0000-000033A80000}"/>
    <cellStyle name="Percent 4 2 4 2 6 4" xfId="42510" xr:uid="{00000000-0005-0000-0000-000034A80000}"/>
    <cellStyle name="Percent 4 2 4 2 7" xfId="16858" xr:uid="{00000000-0005-0000-0000-000035A80000}"/>
    <cellStyle name="Percent 4 2 4 2 7 2" xfId="36810" xr:uid="{00000000-0005-0000-0000-000036A80000}"/>
    <cellStyle name="Percent 4 2 4 2 8" xfId="25410" xr:uid="{00000000-0005-0000-0000-000037A80000}"/>
    <cellStyle name="Percent 4 2 4 2 8 2" xfId="45360" xr:uid="{00000000-0005-0000-0000-000038A80000}"/>
    <cellStyle name="Percent 4 2 4 2 9" xfId="14008" xr:uid="{00000000-0005-0000-0000-000039A80000}"/>
    <cellStyle name="Percent 4 2 4 3" xfId="4187" xr:uid="{00000000-0005-0000-0000-00003AA80000}"/>
    <cellStyle name="Percent 4 2 4 3 2" xfId="4188" xr:uid="{00000000-0005-0000-0000-00003BA80000}"/>
    <cellStyle name="Percent 4 2 4 3 2 2" xfId="8313" xr:uid="{00000000-0005-0000-0000-00003CA80000}"/>
    <cellStyle name="Percent 4 2 4 3 2 2 2" xfId="28267" xr:uid="{00000000-0005-0000-0000-00003DA80000}"/>
    <cellStyle name="Percent 4 2 4 3 2 2 2 2" xfId="48217" xr:uid="{00000000-0005-0000-0000-00003EA80000}"/>
    <cellStyle name="Percent 4 2 4 3 2 2 3" xfId="19717" xr:uid="{00000000-0005-0000-0000-00003FA80000}"/>
    <cellStyle name="Percent 4 2 4 3 2 2 4" xfId="39667" xr:uid="{00000000-0005-0000-0000-000040A80000}"/>
    <cellStyle name="Percent 4 2 4 3 2 3" xfId="11165" xr:uid="{00000000-0005-0000-0000-000041A80000}"/>
    <cellStyle name="Percent 4 2 4 3 2 3 2" xfId="31117" xr:uid="{00000000-0005-0000-0000-000042A80000}"/>
    <cellStyle name="Percent 4 2 4 3 2 3 2 2" xfId="51067" xr:uid="{00000000-0005-0000-0000-000043A80000}"/>
    <cellStyle name="Percent 4 2 4 3 2 3 3" xfId="22567" xr:uid="{00000000-0005-0000-0000-000044A80000}"/>
    <cellStyle name="Percent 4 2 4 3 2 3 4" xfId="42517" xr:uid="{00000000-0005-0000-0000-000045A80000}"/>
    <cellStyle name="Percent 4 2 4 3 2 4" xfId="16865" xr:uid="{00000000-0005-0000-0000-000046A80000}"/>
    <cellStyle name="Percent 4 2 4 3 2 4 2" xfId="36817" xr:uid="{00000000-0005-0000-0000-000047A80000}"/>
    <cellStyle name="Percent 4 2 4 3 2 5" xfId="25417" xr:uid="{00000000-0005-0000-0000-000048A80000}"/>
    <cellStyle name="Percent 4 2 4 3 2 5 2" xfId="45367" xr:uid="{00000000-0005-0000-0000-000049A80000}"/>
    <cellStyle name="Percent 4 2 4 3 2 6" xfId="14015" xr:uid="{00000000-0005-0000-0000-00004AA80000}"/>
    <cellStyle name="Percent 4 2 4 3 2 7" xfId="33967" xr:uid="{00000000-0005-0000-0000-00004BA80000}"/>
    <cellStyle name="Percent 4 2 4 3 3" xfId="8312" xr:uid="{00000000-0005-0000-0000-00004CA80000}"/>
    <cellStyle name="Percent 4 2 4 3 3 2" xfId="28266" xr:uid="{00000000-0005-0000-0000-00004DA80000}"/>
    <cellStyle name="Percent 4 2 4 3 3 2 2" xfId="48216" xr:uid="{00000000-0005-0000-0000-00004EA80000}"/>
    <cellStyle name="Percent 4 2 4 3 3 3" xfId="19716" xr:uid="{00000000-0005-0000-0000-00004FA80000}"/>
    <cellStyle name="Percent 4 2 4 3 3 4" xfId="39666" xr:uid="{00000000-0005-0000-0000-000050A80000}"/>
    <cellStyle name="Percent 4 2 4 3 4" xfId="11164" xr:uid="{00000000-0005-0000-0000-000051A80000}"/>
    <cellStyle name="Percent 4 2 4 3 4 2" xfId="31116" xr:uid="{00000000-0005-0000-0000-000052A80000}"/>
    <cellStyle name="Percent 4 2 4 3 4 2 2" xfId="51066" xr:uid="{00000000-0005-0000-0000-000053A80000}"/>
    <cellStyle name="Percent 4 2 4 3 4 3" xfId="22566" xr:uid="{00000000-0005-0000-0000-000054A80000}"/>
    <cellStyle name="Percent 4 2 4 3 4 4" xfId="42516" xr:uid="{00000000-0005-0000-0000-000055A80000}"/>
    <cellStyle name="Percent 4 2 4 3 5" xfId="16864" xr:uid="{00000000-0005-0000-0000-000056A80000}"/>
    <cellStyle name="Percent 4 2 4 3 5 2" xfId="36816" xr:uid="{00000000-0005-0000-0000-000057A80000}"/>
    <cellStyle name="Percent 4 2 4 3 6" xfId="25416" xr:uid="{00000000-0005-0000-0000-000058A80000}"/>
    <cellStyle name="Percent 4 2 4 3 6 2" xfId="45366" xr:uid="{00000000-0005-0000-0000-000059A80000}"/>
    <cellStyle name="Percent 4 2 4 3 7" xfId="14014" xr:uid="{00000000-0005-0000-0000-00005AA80000}"/>
    <cellStyle name="Percent 4 2 4 3 8" xfId="33966" xr:uid="{00000000-0005-0000-0000-00005BA80000}"/>
    <cellStyle name="Percent 4 2 4 4" xfId="4189" xr:uid="{00000000-0005-0000-0000-00005CA80000}"/>
    <cellStyle name="Percent 4 2 4 4 2" xfId="4190" xr:uid="{00000000-0005-0000-0000-00005DA80000}"/>
    <cellStyle name="Percent 4 2 4 4 2 2" xfId="8315" xr:uid="{00000000-0005-0000-0000-00005EA80000}"/>
    <cellStyle name="Percent 4 2 4 4 2 2 2" xfId="28269" xr:uid="{00000000-0005-0000-0000-00005FA80000}"/>
    <cellStyle name="Percent 4 2 4 4 2 2 2 2" xfId="48219" xr:uid="{00000000-0005-0000-0000-000060A80000}"/>
    <cellStyle name="Percent 4 2 4 4 2 2 3" xfId="19719" xr:uid="{00000000-0005-0000-0000-000061A80000}"/>
    <cellStyle name="Percent 4 2 4 4 2 2 4" xfId="39669" xr:uid="{00000000-0005-0000-0000-000062A80000}"/>
    <cellStyle name="Percent 4 2 4 4 2 3" xfId="11167" xr:uid="{00000000-0005-0000-0000-000063A80000}"/>
    <cellStyle name="Percent 4 2 4 4 2 3 2" xfId="31119" xr:uid="{00000000-0005-0000-0000-000064A80000}"/>
    <cellStyle name="Percent 4 2 4 4 2 3 2 2" xfId="51069" xr:uid="{00000000-0005-0000-0000-000065A80000}"/>
    <cellStyle name="Percent 4 2 4 4 2 3 3" xfId="22569" xr:uid="{00000000-0005-0000-0000-000066A80000}"/>
    <cellStyle name="Percent 4 2 4 4 2 3 4" xfId="42519" xr:uid="{00000000-0005-0000-0000-000067A80000}"/>
    <cellStyle name="Percent 4 2 4 4 2 4" xfId="16867" xr:uid="{00000000-0005-0000-0000-000068A80000}"/>
    <cellStyle name="Percent 4 2 4 4 2 4 2" xfId="36819" xr:uid="{00000000-0005-0000-0000-000069A80000}"/>
    <cellStyle name="Percent 4 2 4 4 2 5" xfId="25419" xr:uid="{00000000-0005-0000-0000-00006AA80000}"/>
    <cellStyle name="Percent 4 2 4 4 2 5 2" xfId="45369" xr:uid="{00000000-0005-0000-0000-00006BA80000}"/>
    <cellStyle name="Percent 4 2 4 4 2 6" xfId="14017" xr:uid="{00000000-0005-0000-0000-00006CA80000}"/>
    <cellStyle name="Percent 4 2 4 4 2 7" xfId="33969" xr:uid="{00000000-0005-0000-0000-00006DA80000}"/>
    <cellStyle name="Percent 4 2 4 4 3" xfId="8314" xr:uid="{00000000-0005-0000-0000-00006EA80000}"/>
    <cellStyle name="Percent 4 2 4 4 3 2" xfId="28268" xr:uid="{00000000-0005-0000-0000-00006FA80000}"/>
    <cellStyle name="Percent 4 2 4 4 3 2 2" xfId="48218" xr:uid="{00000000-0005-0000-0000-000070A80000}"/>
    <cellStyle name="Percent 4 2 4 4 3 3" xfId="19718" xr:uid="{00000000-0005-0000-0000-000071A80000}"/>
    <cellStyle name="Percent 4 2 4 4 3 4" xfId="39668" xr:uid="{00000000-0005-0000-0000-000072A80000}"/>
    <cellStyle name="Percent 4 2 4 4 4" xfId="11166" xr:uid="{00000000-0005-0000-0000-000073A80000}"/>
    <cellStyle name="Percent 4 2 4 4 4 2" xfId="31118" xr:uid="{00000000-0005-0000-0000-000074A80000}"/>
    <cellStyle name="Percent 4 2 4 4 4 2 2" xfId="51068" xr:uid="{00000000-0005-0000-0000-000075A80000}"/>
    <cellStyle name="Percent 4 2 4 4 4 3" xfId="22568" xr:uid="{00000000-0005-0000-0000-000076A80000}"/>
    <cellStyle name="Percent 4 2 4 4 4 4" xfId="42518" xr:uid="{00000000-0005-0000-0000-000077A80000}"/>
    <cellStyle name="Percent 4 2 4 4 5" xfId="16866" xr:uid="{00000000-0005-0000-0000-000078A80000}"/>
    <cellStyle name="Percent 4 2 4 4 5 2" xfId="36818" xr:uid="{00000000-0005-0000-0000-000079A80000}"/>
    <cellStyle name="Percent 4 2 4 4 6" xfId="25418" xr:uid="{00000000-0005-0000-0000-00007AA80000}"/>
    <cellStyle name="Percent 4 2 4 4 6 2" xfId="45368" xr:uid="{00000000-0005-0000-0000-00007BA80000}"/>
    <cellStyle name="Percent 4 2 4 4 7" xfId="14016" xr:uid="{00000000-0005-0000-0000-00007CA80000}"/>
    <cellStyle name="Percent 4 2 4 4 8" xfId="33968" xr:uid="{00000000-0005-0000-0000-00007DA80000}"/>
    <cellStyle name="Percent 4 2 4 5" xfId="4191" xr:uid="{00000000-0005-0000-0000-00007EA80000}"/>
    <cellStyle name="Percent 4 2 4 5 2" xfId="8316" xr:uid="{00000000-0005-0000-0000-00007FA80000}"/>
    <cellStyle name="Percent 4 2 4 5 2 2" xfId="28270" xr:uid="{00000000-0005-0000-0000-000080A80000}"/>
    <cellStyle name="Percent 4 2 4 5 2 2 2" xfId="48220" xr:uid="{00000000-0005-0000-0000-000081A80000}"/>
    <cellStyle name="Percent 4 2 4 5 2 3" xfId="19720" xr:uid="{00000000-0005-0000-0000-000082A80000}"/>
    <cellStyle name="Percent 4 2 4 5 2 4" xfId="39670" xr:uid="{00000000-0005-0000-0000-000083A80000}"/>
    <cellStyle name="Percent 4 2 4 5 3" xfId="11168" xr:uid="{00000000-0005-0000-0000-000084A80000}"/>
    <cellStyle name="Percent 4 2 4 5 3 2" xfId="31120" xr:uid="{00000000-0005-0000-0000-000085A80000}"/>
    <cellStyle name="Percent 4 2 4 5 3 2 2" xfId="51070" xr:uid="{00000000-0005-0000-0000-000086A80000}"/>
    <cellStyle name="Percent 4 2 4 5 3 3" xfId="22570" xr:uid="{00000000-0005-0000-0000-000087A80000}"/>
    <cellStyle name="Percent 4 2 4 5 3 4" xfId="42520" xr:uid="{00000000-0005-0000-0000-000088A80000}"/>
    <cellStyle name="Percent 4 2 4 5 4" xfId="16868" xr:uid="{00000000-0005-0000-0000-000089A80000}"/>
    <cellStyle name="Percent 4 2 4 5 4 2" xfId="36820" xr:uid="{00000000-0005-0000-0000-00008AA80000}"/>
    <cellStyle name="Percent 4 2 4 5 5" xfId="25420" xr:uid="{00000000-0005-0000-0000-00008BA80000}"/>
    <cellStyle name="Percent 4 2 4 5 5 2" xfId="45370" xr:uid="{00000000-0005-0000-0000-00008CA80000}"/>
    <cellStyle name="Percent 4 2 4 5 6" xfId="14018" xr:uid="{00000000-0005-0000-0000-00008DA80000}"/>
    <cellStyle name="Percent 4 2 4 5 7" xfId="33970" xr:uid="{00000000-0005-0000-0000-00008EA80000}"/>
    <cellStyle name="Percent 4 2 4 6" xfId="8305" xr:uid="{00000000-0005-0000-0000-00008FA80000}"/>
    <cellStyle name="Percent 4 2 4 6 2" xfId="28259" xr:uid="{00000000-0005-0000-0000-000090A80000}"/>
    <cellStyle name="Percent 4 2 4 6 2 2" xfId="48209" xr:uid="{00000000-0005-0000-0000-000091A80000}"/>
    <cellStyle name="Percent 4 2 4 6 3" xfId="19709" xr:uid="{00000000-0005-0000-0000-000092A80000}"/>
    <cellStyle name="Percent 4 2 4 6 4" xfId="39659" xr:uid="{00000000-0005-0000-0000-000093A80000}"/>
    <cellStyle name="Percent 4 2 4 7" xfId="11157" xr:uid="{00000000-0005-0000-0000-000094A80000}"/>
    <cellStyle name="Percent 4 2 4 7 2" xfId="31109" xr:uid="{00000000-0005-0000-0000-000095A80000}"/>
    <cellStyle name="Percent 4 2 4 7 2 2" xfId="51059" xr:uid="{00000000-0005-0000-0000-000096A80000}"/>
    <cellStyle name="Percent 4 2 4 7 3" xfId="22559" xr:uid="{00000000-0005-0000-0000-000097A80000}"/>
    <cellStyle name="Percent 4 2 4 7 4" xfId="42509" xr:uid="{00000000-0005-0000-0000-000098A80000}"/>
    <cellStyle name="Percent 4 2 4 8" xfId="16857" xr:uid="{00000000-0005-0000-0000-000099A80000}"/>
    <cellStyle name="Percent 4 2 4 8 2" xfId="36809" xr:uid="{00000000-0005-0000-0000-00009AA80000}"/>
    <cellStyle name="Percent 4 2 4 9" xfId="25409" xr:uid="{00000000-0005-0000-0000-00009BA80000}"/>
    <cellStyle name="Percent 4 2 4 9 2" xfId="45359" xr:uid="{00000000-0005-0000-0000-00009CA80000}"/>
    <cellStyle name="Percent 4 2 5" xfId="4192" xr:uid="{00000000-0005-0000-0000-00009DA80000}"/>
    <cellStyle name="Percent 4 2 5 10" xfId="14019" xr:uid="{00000000-0005-0000-0000-00009EA80000}"/>
    <cellStyle name="Percent 4 2 5 11" xfId="33971" xr:uid="{00000000-0005-0000-0000-00009FA80000}"/>
    <cellStyle name="Percent 4 2 5 2" xfId="4193" xr:uid="{00000000-0005-0000-0000-0000A0A80000}"/>
    <cellStyle name="Percent 4 2 5 2 10" xfId="33972" xr:uid="{00000000-0005-0000-0000-0000A1A80000}"/>
    <cellStyle name="Percent 4 2 5 2 2" xfId="4194" xr:uid="{00000000-0005-0000-0000-0000A2A80000}"/>
    <cellStyle name="Percent 4 2 5 2 2 2" xfId="4195" xr:uid="{00000000-0005-0000-0000-0000A3A80000}"/>
    <cellStyle name="Percent 4 2 5 2 2 2 2" xfId="8320" xr:uid="{00000000-0005-0000-0000-0000A4A80000}"/>
    <cellStyle name="Percent 4 2 5 2 2 2 2 2" xfId="28274" xr:uid="{00000000-0005-0000-0000-0000A5A80000}"/>
    <cellStyle name="Percent 4 2 5 2 2 2 2 2 2" xfId="48224" xr:uid="{00000000-0005-0000-0000-0000A6A80000}"/>
    <cellStyle name="Percent 4 2 5 2 2 2 2 3" xfId="19724" xr:uid="{00000000-0005-0000-0000-0000A7A80000}"/>
    <cellStyle name="Percent 4 2 5 2 2 2 2 4" xfId="39674" xr:uid="{00000000-0005-0000-0000-0000A8A80000}"/>
    <cellStyle name="Percent 4 2 5 2 2 2 3" xfId="11172" xr:uid="{00000000-0005-0000-0000-0000A9A80000}"/>
    <cellStyle name="Percent 4 2 5 2 2 2 3 2" xfId="31124" xr:uid="{00000000-0005-0000-0000-0000AAA80000}"/>
    <cellStyle name="Percent 4 2 5 2 2 2 3 2 2" xfId="51074" xr:uid="{00000000-0005-0000-0000-0000ABA80000}"/>
    <cellStyle name="Percent 4 2 5 2 2 2 3 3" xfId="22574" xr:uid="{00000000-0005-0000-0000-0000ACA80000}"/>
    <cellStyle name="Percent 4 2 5 2 2 2 3 4" xfId="42524" xr:uid="{00000000-0005-0000-0000-0000ADA80000}"/>
    <cellStyle name="Percent 4 2 5 2 2 2 4" xfId="16872" xr:uid="{00000000-0005-0000-0000-0000AEA80000}"/>
    <cellStyle name="Percent 4 2 5 2 2 2 4 2" xfId="36824" xr:uid="{00000000-0005-0000-0000-0000AFA80000}"/>
    <cellStyle name="Percent 4 2 5 2 2 2 5" xfId="25424" xr:uid="{00000000-0005-0000-0000-0000B0A80000}"/>
    <cellStyle name="Percent 4 2 5 2 2 2 5 2" xfId="45374" xr:uid="{00000000-0005-0000-0000-0000B1A80000}"/>
    <cellStyle name="Percent 4 2 5 2 2 2 6" xfId="14022" xr:uid="{00000000-0005-0000-0000-0000B2A80000}"/>
    <cellStyle name="Percent 4 2 5 2 2 2 7" xfId="33974" xr:uid="{00000000-0005-0000-0000-0000B3A80000}"/>
    <cellStyle name="Percent 4 2 5 2 2 3" xfId="8319" xr:uid="{00000000-0005-0000-0000-0000B4A80000}"/>
    <cellStyle name="Percent 4 2 5 2 2 3 2" xfId="28273" xr:uid="{00000000-0005-0000-0000-0000B5A80000}"/>
    <cellStyle name="Percent 4 2 5 2 2 3 2 2" xfId="48223" xr:uid="{00000000-0005-0000-0000-0000B6A80000}"/>
    <cellStyle name="Percent 4 2 5 2 2 3 3" xfId="19723" xr:uid="{00000000-0005-0000-0000-0000B7A80000}"/>
    <cellStyle name="Percent 4 2 5 2 2 3 4" xfId="39673" xr:uid="{00000000-0005-0000-0000-0000B8A80000}"/>
    <cellStyle name="Percent 4 2 5 2 2 4" xfId="11171" xr:uid="{00000000-0005-0000-0000-0000B9A80000}"/>
    <cellStyle name="Percent 4 2 5 2 2 4 2" xfId="31123" xr:uid="{00000000-0005-0000-0000-0000BAA80000}"/>
    <cellStyle name="Percent 4 2 5 2 2 4 2 2" xfId="51073" xr:uid="{00000000-0005-0000-0000-0000BBA80000}"/>
    <cellStyle name="Percent 4 2 5 2 2 4 3" xfId="22573" xr:uid="{00000000-0005-0000-0000-0000BCA80000}"/>
    <cellStyle name="Percent 4 2 5 2 2 4 4" xfId="42523" xr:uid="{00000000-0005-0000-0000-0000BDA80000}"/>
    <cellStyle name="Percent 4 2 5 2 2 5" xfId="16871" xr:uid="{00000000-0005-0000-0000-0000BEA80000}"/>
    <cellStyle name="Percent 4 2 5 2 2 5 2" xfId="36823" xr:uid="{00000000-0005-0000-0000-0000BFA80000}"/>
    <cellStyle name="Percent 4 2 5 2 2 6" xfId="25423" xr:uid="{00000000-0005-0000-0000-0000C0A80000}"/>
    <cellStyle name="Percent 4 2 5 2 2 6 2" xfId="45373" xr:uid="{00000000-0005-0000-0000-0000C1A80000}"/>
    <cellStyle name="Percent 4 2 5 2 2 7" xfId="14021" xr:uid="{00000000-0005-0000-0000-0000C2A80000}"/>
    <cellStyle name="Percent 4 2 5 2 2 8" xfId="33973" xr:uid="{00000000-0005-0000-0000-0000C3A80000}"/>
    <cellStyle name="Percent 4 2 5 2 3" xfId="4196" xr:uid="{00000000-0005-0000-0000-0000C4A80000}"/>
    <cellStyle name="Percent 4 2 5 2 3 2" xfId="4197" xr:uid="{00000000-0005-0000-0000-0000C5A80000}"/>
    <cellStyle name="Percent 4 2 5 2 3 2 2" xfId="8322" xr:uid="{00000000-0005-0000-0000-0000C6A80000}"/>
    <cellStyle name="Percent 4 2 5 2 3 2 2 2" xfId="28276" xr:uid="{00000000-0005-0000-0000-0000C7A80000}"/>
    <cellStyle name="Percent 4 2 5 2 3 2 2 2 2" xfId="48226" xr:uid="{00000000-0005-0000-0000-0000C8A80000}"/>
    <cellStyle name="Percent 4 2 5 2 3 2 2 3" xfId="19726" xr:uid="{00000000-0005-0000-0000-0000C9A80000}"/>
    <cellStyle name="Percent 4 2 5 2 3 2 2 4" xfId="39676" xr:uid="{00000000-0005-0000-0000-0000CAA80000}"/>
    <cellStyle name="Percent 4 2 5 2 3 2 3" xfId="11174" xr:uid="{00000000-0005-0000-0000-0000CBA80000}"/>
    <cellStyle name="Percent 4 2 5 2 3 2 3 2" xfId="31126" xr:uid="{00000000-0005-0000-0000-0000CCA80000}"/>
    <cellStyle name="Percent 4 2 5 2 3 2 3 2 2" xfId="51076" xr:uid="{00000000-0005-0000-0000-0000CDA80000}"/>
    <cellStyle name="Percent 4 2 5 2 3 2 3 3" xfId="22576" xr:uid="{00000000-0005-0000-0000-0000CEA80000}"/>
    <cellStyle name="Percent 4 2 5 2 3 2 3 4" xfId="42526" xr:uid="{00000000-0005-0000-0000-0000CFA80000}"/>
    <cellStyle name="Percent 4 2 5 2 3 2 4" xfId="16874" xr:uid="{00000000-0005-0000-0000-0000D0A80000}"/>
    <cellStyle name="Percent 4 2 5 2 3 2 4 2" xfId="36826" xr:uid="{00000000-0005-0000-0000-0000D1A80000}"/>
    <cellStyle name="Percent 4 2 5 2 3 2 5" xfId="25426" xr:uid="{00000000-0005-0000-0000-0000D2A80000}"/>
    <cellStyle name="Percent 4 2 5 2 3 2 5 2" xfId="45376" xr:uid="{00000000-0005-0000-0000-0000D3A80000}"/>
    <cellStyle name="Percent 4 2 5 2 3 2 6" xfId="14024" xr:uid="{00000000-0005-0000-0000-0000D4A80000}"/>
    <cellStyle name="Percent 4 2 5 2 3 2 7" xfId="33976" xr:uid="{00000000-0005-0000-0000-0000D5A80000}"/>
    <cellStyle name="Percent 4 2 5 2 3 3" xfId="8321" xr:uid="{00000000-0005-0000-0000-0000D6A80000}"/>
    <cellStyle name="Percent 4 2 5 2 3 3 2" xfId="28275" xr:uid="{00000000-0005-0000-0000-0000D7A80000}"/>
    <cellStyle name="Percent 4 2 5 2 3 3 2 2" xfId="48225" xr:uid="{00000000-0005-0000-0000-0000D8A80000}"/>
    <cellStyle name="Percent 4 2 5 2 3 3 3" xfId="19725" xr:uid="{00000000-0005-0000-0000-0000D9A80000}"/>
    <cellStyle name="Percent 4 2 5 2 3 3 4" xfId="39675" xr:uid="{00000000-0005-0000-0000-0000DAA80000}"/>
    <cellStyle name="Percent 4 2 5 2 3 4" xfId="11173" xr:uid="{00000000-0005-0000-0000-0000DBA80000}"/>
    <cellStyle name="Percent 4 2 5 2 3 4 2" xfId="31125" xr:uid="{00000000-0005-0000-0000-0000DCA80000}"/>
    <cellStyle name="Percent 4 2 5 2 3 4 2 2" xfId="51075" xr:uid="{00000000-0005-0000-0000-0000DDA80000}"/>
    <cellStyle name="Percent 4 2 5 2 3 4 3" xfId="22575" xr:uid="{00000000-0005-0000-0000-0000DEA80000}"/>
    <cellStyle name="Percent 4 2 5 2 3 4 4" xfId="42525" xr:uid="{00000000-0005-0000-0000-0000DFA80000}"/>
    <cellStyle name="Percent 4 2 5 2 3 5" xfId="16873" xr:uid="{00000000-0005-0000-0000-0000E0A80000}"/>
    <cellStyle name="Percent 4 2 5 2 3 5 2" xfId="36825" xr:uid="{00000000-0005-0000-0000-0000E1A80000}"/>
    <cellStyle name="Percent 4 2 5 2 3 6" xfId="25425" xr:uid="{00000000-0005-0000-0000-0000E2A80000}"/>
    <cellStyle name="Percent 4 2 5 2 3 6 2" xfId="45375" xr:uid="{00000000-0005-0000-0000-0000E3A80000}"/>
    <cellStyle name="Percent 4 2 5 2 3 7" xfId="14023" xr:uid="{00000000-0005-0000-0000-0000E4A80000}"/>
    <cellStyle name="Percent 4 2 5 2 3 8" xfId="33975" xr:uid="{00000000-0005-0000-0000-0000E5A80000}"/>
    <cellStyle name="Percent 4 2 5 2 4" xfId="4198" xr:uid="{00000000-0005-0000-0000-0000E6A80000}"/>
    <cellStyle name="Percent 4 2 5 2 4 2" xfId="8323" xr:uid="{00000000-0005-0000-0000-0000E7A80000}"/>
    <cellStyle name="Percent 4 2 5 2 4 2 2" xfId="28277" xr:uid="{00000000-0005-0000-0000-0000E8A80000}"/>
    <cellStyle name="Percent 4 2 5 2 4 2 2 2" xfId="48227" xr:uid="{00000000-0005-0000-0000-0000E9A80000}"/>
    <cellStyle name="Percent 4 2 5 2 4 2 3" xfId="19727" xr:uid="{00000000-0005-0000-0000-0000EAA80000}"/>
    <cellStyle name="Percent 4 2 5 2 4 2 4" xfId="39677" xr:uid="{00000000-0005-0000-0000-0000EBA80000}"/>
    <cellStyle name="Percent 4 2 5 2 4 3" xfId="11175" xr:uid="{00000000-0005-0000-0000-0000ECA80000}"/>
    <cellStyle name="Percent 4 2 5 2 4 3 2" xfId="31127" xr:uid="{00000000-0005-0000-0000-0000EDA80000}"/>
    <cellStyle name="Percent 4 2 5 2 4 3 2 2" xfId="51077" xr:uid="{00000000-0005-0000-0000-0000EEA80000}"/>
    <cellStyle name="Percent 4 2 5 2 4 3 3" xfId="22577" xr:uid="{00000000-0005-0000-0000-0000EFA80000}"/>
    <cellStyle name="Percent 4 2 5 2 4 3 4" xfId="42527" xr:uid="{00000000-0005-0000-0000-0000F0A80000}"/>
    <cellStyle name="Percent 4 2 5 2 4 4" xfId="16875" xr:uid="{00000000-0005-0000-0000-0000F1A80000}"/>
    <cellStyle name="Percent 4 2 5 2 4 4 2" xfId="36827" xr:uid="{00000000-0005-0000-0000-0000F2A80000}"/>
    <cellStyle name="Percent 4 2 5 2 4 5" xfId="25427" xr:uid="{00000000-0005-0000-0000-0000F3A80000}"/>
    <cellStyle name="Percent 4 2 5 2 4 5 2" xfId="45377" xr:uid="{00000000-0005-0000-0000-0000F4A80000}"/>
    <cellStyle name="Percent 4 2 5 2 4 6" xfId="14025" xr:uid="{00000000-0005-0000-0000-0000F5A80000}"/>
    <cellStyle name="Percent 4 2 5 2 4 7" xfId="33977" xr:uid="{00000000-0005-0000-0000-0000F6A80000}"/>
    <cellStyle name="Percent 4 2 5 2 5" xfId="8318" xr:uid="{00000000-0005-0000-0000-0000F7A80000}"/>
    <cellStyle name="Percent 4 2 5 2 5 2" xfId="28272" xr:uid="{00000000-0005-0000-0000-0000F8A80000}"/>
    <cellStyle name="Percent 4 2 5 2 5 2 2" xfId="48222" xr:uid="{00000000-0005-0000-0000-0000F9A80000}"/>
    <cellStyle name="Percent 4 2 5 2 5 3" xfId="19722" xr:uid="{00000000-0005-0000-0000-0000FAA80000}"/>
    <cellStyle name="Percent 4 2 5 2 5 4" xfId="39672" xr:uid="{00000000-0005-0000-0000-0000FBA80000}"/>
    <cellStyle name="Percent 4 2 5 2 6" xfId="11170" xr:uid="{00000000-0005-0000-0000-0000FCA80000}"/>
    <cellStyle name="Percent 4 2 5 2 6 2" xfId="31122" xr:uid="{00000000-0005-0000-0000-0000FDA80000}"/>
    <cellStyle name="Percent 4 2 5 2 6 2 2" xfId="51072" xr:uid="{00000000-0005-0000-0000-0000FEA80000}"/>
    <cellStyle name="Percent 4 2 5 2 6 3" xfId="22572" xr:uid="{00000000-0005-0000-0000-0000FFA80000}"/>
    <cellStyle name="Percent 4 2 5 2 6 4" xfId="42522" xr:uid="{00000000-0005-0000-0000-000000A90000}"/>
    <cellStyle name="Percent 4 2 5 2 7" xfId="16870" xr:uid="{00000000-0005-0000-0000-000001A90000}"/>
    <cellStyle name="Percent 4 2 5 2 7 2" xfId="36822" xr:uid="{00000000-0005-0000-0000-000002A90000}"/>
    <cellStyle name="Percent 4 2 5 2 8" xfId="25422" xr:uid="{00000000-0005-0000-0000-000003A90000}"/>
    <cellStyle name="Percent 4 2 5 2 8 2" xfId="45372" xr:uid="{00000000-0005-0000-0000-000004A90000}"/>
    <cellStyle name="Percent 4 2 5 2 9" xfId="14020" xr:uid="{00000000-0005-0000-0000-000005A90000}"/>
    <cellStyle name="Percent 4 2 5 3" xfId="4199" xr:uid="{00000000-0005-0000-0000-000006A90000}"/>
    <cellStyle name="Percent 4 2 5 3 2" xfId="4200" xr:uid="{00000000-0005-0000-0000-000007A90000}"/>
    <cellStyle name="Percent 4 2 5 3 2 2" xfId="8325" xr:uid="{00000000-0005-0000-0000-000008A90000}"/>
    <cellStyle name="Percent 4 2 5 3 2 2 2" xfId="28279" xr:uid="{00000000-0005-0000-0000-000009A90000}"/>
    <cellStyle name="Percent 4 2 5 3 2 2 2 2" xfId="48229" xr:uid="{00000000-0005-0000-0000-00000AA90000}"/>
    <cellStyle name="Percent 4 2 5 3 2 2 3" xfId="19729" xr:uid="{00000000-0005-0000-0000-00000BA90000}"/>
    <cellStyle name="Percent 4 2 5 3 2 2 4" xfId="39679" xr:uid="{00000000-0005-0000-0000-00000CA90000}"/>
    <cellStyle name="Percent 4 2 5 3 2 3" xfId="11177" xr:uid="{00000000-0005-0000-0000-00000DA90000}"/>
    <cellStyle name="Percent 4 2 5 3 2 3 2" xfId="31129" xr:uid="{00000000-0005-0000-0000-00000EA90000}"/>
    <cellStyle name="Percent 4 2 5 3 2 3 2 2" xfId="51079" xr:uid="{00000000-0005-0000-0000-00000FA90000}"/>
    <cellStyle name="Percent 4 2 5 3 2 3 3" xfId="22579" xr:uid="{00000000-0005-0000-0000-000010A90000}"/>
    <cellStyle name="Percent 4 2 5 3 2 3 4" xfId="42529" xr:uid="{00000000-0005-0000-0000-000011A90000}"/>
    <cellStyle name="Percent 4 2 5 3 2 4" xfId="16877" xr:uid="{00000000-0005-0000-0000-000012A90000}"/>
    <cellStyle name="Percent 4 2 5 3 2 4 2" xfId="36829" xr:uid="{00000000-0005-0000-0000-000013A90000}"/>
    <cellStyle name="Percent 4 2 5 3 2 5" xfId="25429" xr:uid="{00000000-0005-0000-0000-000014A90000}"/>
    <cellStyle name="Percent 4 2 5 3 2 5 2" xfId="45379" xr:uid="{00000000-0005-0000-0000-000015A90000}"/>
    <cellStyle name="Percent 4 2 5 3 2 6" xfId="14027" xr:uid="{00000000-0005-0000-0000-000016A90000}"/>
    <cellStyle name="Percent 4 2 5 3 2 7" xfId="33979" xr:uid="{00000000-0005-0000-0000-000017A90000}"/>
    <cellStyle name="Percent 4 2 5 3 3" xfId="8324" xr:uid="{00000000-0005-0000-0000-000018A90000}"/>
    <cellStyle name="Percent 4 2 5 3 3 2" xfId="28278" xr:uid="{00000000-0005-0000-0000-000019A90000}"/>
    <cellStyle name="Percent 4 2 5 3 3 2 2" xfId="48228" xr:uid="{00000000-0005-0000-0000-00001AA90000}"/>
    <cellStyle name="Percent 4 2 5 3 3 3" xfId="19728" xr:uid="{00000000-0005-0000-0000-00001BA90000}"/>
    <cellStyle name="Percent 4 2 5 3 3 4" xfId="39678" xr:uid="{00000000-0005-0000-0000-00001CA90000}"/>
    <cellStyle name="Percent 4 2 5 3 4" xfId="11176" xr:uid="{00000000-0005-0000-0000-00001DA90000}"/>
    <cellStyle name="Percent 4 2 5 3 4 2" xfId="31128" xr:uid="{00000000-0005-0000-0000-00001EA90000}"/>
    <cellStyle name="Percent 4 2 5 3 4 2 2" xfId="51078" xr:uid="{00000000-0005-0000-0000-00001FA90000}"/>
    <cellStyle name="Percent 4 2 5 3 4 3" xfId="22578" xr:uid="{00000000-0005-0000-0000-000020A90000}"/>
    <cellStyle name="Percent 4 2 5 3 4 4" xfId="42528" xr:uid="{00000000-0005-0000-0000-000021A90000}"/>
    <cellStyle name="Percent 4 2 5 3 5" xfId="16876" xr:uid="{00000000-0005-0000-0000-000022A90000}"/>
    <cellStyle name="Percent 4 2 5 3 5 2" xfId="36828" xr:uid="{00000000-0005-0000-0000-000023A90000}"/>
    <cellStyle name="Percent 4 2 5 3 6" xfId="25428" xr:uid="{00000000-0005-0000-0000-000024A90000}"/>
    <cellStyle name="Percent 4 2 5 3 6 2" xfId="45378" xr:uid="{00000000-0005-0000-0000-000025A90000}"/>
    <cellStyle name="Percent 4 2 5 3 7" xfId="14026" xr:uid="{00000000-0005-0000-0000-000026A90000}"/>
    <cellStyle name="Percent 4 2 5 3 8" xfId="33978" xr:uid="{00000000-0005-0000-0000-000027A90000}"/>
    <cellStyle name="Percent 4 2 5 4" xfId="4201" xr:uid="{00000000-0005-0000-0000-000028A90000}"/>
    <cellStyle name="Percent 4 2 5 4 2" xfId="4202" xr:uid="{00000000-0005-0000-0000-000029A90000}"/>
    <cellStyle name="Percent 4 2 5 4 2 2" xfId="8327" xr:uid="{00000000-0005-0000-0000-00002AA90000}"/>
    <cellStyle name="Percent 4 2 5 4 2 2 2" xfId="28281" xr:uid="{00000000-0005-0000-0000-00002BA90000}"/>
    <cellStyle name="Percent 4 2 5 4 2 2 2 2" xfId="48231" xr:uid="{00000000-0005-0000-0000-00002CA90000}"/>
    <cellStyle name="Percent 4 2 5 4 2 2 3" xfId="19731" xr:uid="{00000000-0005-0000-0000-00002DA90000}"/>
    <cellStyle name="Percent 4 2 5 4 2 2 4" xfId="39681" xr:uid="{00000000-0005-0000-0000-00002EA90000}"/>
    <cellStyle name="Percent 4 2 5 4 2 3" xfId="11179" xr:uid="{00000000-0005-0000-0000-00002FA90000}"/>
    <cellStyle name="Percent 4 2 5 4 2 3 2" xfId="31131" xr:uid="{00000000-0005-0000-0000-000030A90000}"/>
    <cellStyle name="Percent 4 2 5 4 2 3 2 2" xfId="51081" xr:uid="{00000000-0005-0000-0000-000031A90000}"/>
    <cellStyle name="Percent 4 2 5 4 2 3 3" xfId="22581" xr:uid="{00000000-0005-0000-0000-000032A90000}"/>
    <cellStyle name="Percent 4 2 5 4 2 3 4" xfId="42531" xr:uid="{00000000-0005-0000-0000-000033A90000}"/>
    <cellStyle name="Percent 4 2 5 4 2 4" xfId="16879" xr:uid="{00000000-0005-0000-0000-000034A90000}"/>
    <cellStyle name="Percent 4 2 5 4 2 4 2" xfId="36831" xr:uid="{00000000-0005-0000-0000-000035A90000}"/>
    <cellStyle name="Percent 4 2 5 4 2 5" xfId="25431" xr:uid="{00000000-0005-0000-0000-000036A90000}"/>
    <cellStyle name="Percent 4 2 5 4 2 5 2" xfId="45381" xr:uid="{00000000-0005-0000-0000-000037A90000}"/>
    <cellStyle name="Percent 4 2 5 4 2 6" xfId="14029" xr:uid="{00000000-0005-0000-0000-000038A90000}"/>
    <cellStyle name="Percent 4 2 5 4 2 7" xfId="33981" xr:uid="{00000000-0005-0000-0000-000039A90000}"/>
    <cellStyle name="Percent 4 2 5 4 3" xfId="8326" xr:uid="{00000000-0005-0000-0000-00003AA90000}"/>
    <cellStyle name="Percent 4 2 5 4 3 2" xfId="28280" xr:uid="{00000000-0005-0000-0000-00003BA90000}"/>
    <cellStyle name="Percent 4 2 5 4 3 2 2" xfId="48230" xr:uid="{00000000-0005-0000-0000-00003CA90000}"/>
    <cellStyle name="Percent 4 2 5 4 3 3" xfId="19730" xr:uid="{00000000-0005-0000-0000-00003DA90000}"/>
    <cellStyle name="Percent 4 2 5 4 3 4" xfId="39680" xr:uid="{00000000-0005-0000-0000-00003EA90000}"/>
    <cellStyle name="Percent 4 2 5 4 4" xfId="11178" xr:uid="{00000000-0005-0000-0000-00003FA90000}"/>
    <cellStyle name="Percent 4 2 5 4 4 2" xfId="31130" xr:uid="{00000000-0005-0000-0000-000040A90000}"/>
    <cellStyle name="Percent 4 2 5 4 4 2 2" xfId="51080" xr:uid="{00000000-0005-0000-0000-000041A90000}"/>
    <cellStyle name="Percent 4 2 5 4 4 3" xfId="22580" xr:uid="{00000000-0005-0000-0000-000042A90000}"/>
    <cellStyle name="Percent 4 2 5 4 4 4" xfId="42530" xr:uid="{00000000-0005-0000-0000-000043A90000}"/>
    <cellStyle name="Percent 4 2 5 4 5" xfId="16878" xr:uid="{00000000-0005-0000-0000-000044A90000}"/>
    <cellStyle name="Percent 4 2 5 4 5 2" xfId="36830" xr:uid="{00000000-0005-0000-0000-000045A90000}"/>
    <cellStyle name="Percent 4 2 5 4 6" xfId="25430" xr:uid="{00000000-0005-0000-0000-000046A90000}"/>
    <cellStyle name="Percent 4 2 5 4 6 2" xfId="45380" xr:uid="{00000000-0005-0000-0000-000047A90000}"/>
    <cellStyle name="Percent 4 2 5 4 7" xfId="14028" xr:uid="{00000000-0005-0000-0000-000048A90000}"/>
    <cellStyle name="Percent 4 2 5 4 8" xfId="33980" xr:uid="{00000000-0005-0000-0000-000049A90000}"/>
    <cellStyle name="Percent 4 2 5 5" xfId="4203" xr:uid="{00000000-0005-0000-0000-00004AA90000}"/>
    <cellStyle name="Percent 4 2 5 5 2" xfId="8328" xr:uid="{00000000-0005-0000-0000-00004BA90000}"/>
    <cellStyle name="Percent 4 2 5 5 2 2" xfId="28282" xr:uid="{00000000-0005-0000-0000-00004CA90000}"/>
    <cellStyle name="Percent 4 2 5 5 2 2 2" xfId="48232" xr:uid="{00000000-0005-0000-0000-00004DA90000}"/>
    <cellStyle name="Percent 4 2 5 5 2 3" xfId="19732" xr:uid="{00000000-0005-0000-0000-00004EA90000}"/>
    <cellStyle name="Percent 4 2 5 5 2 4" xfId="39682" xr:uid="{00000000-0005-0000-0000-00004FA90000}"/>
    <cellStyle name="Percent 4 2 5 5 3" xfId="11180" xr:uid="{00000000-0005-0000-0000-000050A90000}"/>
    <cellStyle name="Percent 4 2 5 5 3 2" xfId="31132" xr:uid="{00000000-0005-0000-0000-000051A90000}"/>
    <cellStyle name="Percent 4 2 5 5 3 2 2" xfId="51082" xr:uid="{00000000-0005-0000-0000-000052A90000}"/>
    <cellStyle name="Percent 4 2 5 5 3 3" xfId="22582" xr:uid="{00000000-0005-0000-0000-000053A90000}"/>
    <cellStyle name="Percent 4 2 5 5 3 4" xfId="42532" xr:uid="{00000000-0005-0000-0000-000054A90000}"/>
    <cellStyle name="Percent 4 2 5 5 4" xfId="16880" xr:uid="{00000000-0005-0000-0000-000055A90000}"/>
    <cellStyle name="Percent 4 2 5 5 4 2" xfId="36832" xr:uid="{00000000-0005-0000-0000-000056A90000}"/>
    <cellStyle name="Percent 4 2 5 5 5" xfId="25432" xr:uid="{00000000-0005-0000-0000-000057A90000}"/>
    <cellStyle name="Percent 4 2 5 5 5 2" xfId="45382" xr:uid="{00000000-0005-0000-0000-000058A90000}"/>
    <cellStyle name="Percent 4 2 5 5 6" xfId="14030" xr:uid="{00000000-0005-0000-0000-000059A90000}"/>
    <cellStyle name="Percent 4 2 5 5 7" xfId="33982" xr:uid="{00000000-0005-0000-0000-00005AA90000}"/>
    <cellStyle name="Percent 4 2 5 6" xfId="8317" xr:uid="{00000000-0005-0000-0000-00005BA90000}"/>
    <cellStyle name="Percent 4 2 5 6 2" xfId="28271" xr:uid="{00000000-0005-0000-0000-00005CA90000}"/>
    <cellStyle name="Percent 4 2 5 6 2 2" xfId="48221" xr:uid="{00000000-0005-0000-0000-00005DA90000}"/>
    <cellStyle name="Percent 4 2 5 6 3" xfId="19721" xr:uid="{00000000-0005-0000-0000-00005EA90000}"/>
    <cellStyle name="Percent 4 2 5 6 4" xfId="39671" xr:uid="{00000000-0005-0000-0000-00005FA90000}"/>
    <cellStyle name="Percent 4 2 5 7" xfId="11169" xr:uid="{00000000-0005-0000-0000-000060A90000}"/>
    <cellStyle name="Percent 4 2 5 7 2" xfId="31121" xr:uid="{00000000-0005-0000-0000-000061A90000}"/>
    <cellStyle name="Percent 4 2 5 7 2 2" xfId="51071" xr:uid="{00000000-0005-0000-0000-000062A90000}"/>
    <cellStyle name="Percent 4 2 5 7 3" xfId="22571" xr:uid="{00000000-0005-0000-0000-000063A90000}"/>
    <cellStyle name="Percent 4 2 5 7 4" xfId="42521" xr:uid="{00000000-0005-0000-0000-000064A90000}"/>
    <cellStyle name="Percent 4 2 5 8" xfId="16869" xr:uid="{00000000-0005-0000-0000-000065A90000}"/>
    <cellStyle name="Percent 4 2 5 8 2" xfId="36821" xr:uid="{00000000-0005-0000-0000-000066A90000}"/>
    <cellStyle name="Percent 4 2 5 9" xfId="25421" xr:uid="{00000000-0005-0000-0000-000067A90000}"/>
    <cellStyle name="Percent 4 2 5 9 2" xfId="45371" xr:uid="{00000000-0005-0000-0000-000068A90000}"/>
    <cellStyle name="Percent 4 2 6" xfId="4204" xr:uid="{00000000-0005-0000-0000-000069A90000}"/>
    <cellStyle name="Percent 4 2 6 10" xfId="14031" xr:uid="{00000000-0005-0000-0000-00006AA90000}"/>
    <cellStyle name="Percent 4 2 6 11" xfId="33983" xr:uid="{00000000-0005-0000-0000-00006BA90000}"/>
    <cellStyle name="Percent 4 2 6 2" xfId="4205" xr:uid="{00000000-0005-0000-0000-00006CA90000}"/>
    <cellStyle name="Percent 4 2 6 2 10" xfId="33984" xr:uid="{00000000-0005-0000-0000-00006DA90000}"/>
    <cellStyle name="Percent 4 2 6 2 2" xfId="4206" xr:uid="{00000000-0005-0000-0000-00006EA90000}"/>
    <cellStyle name="Percent 4 2 6 2 2 2" xfId="4207" xr:uid="{00000000-0005-0000-0000-00006FA90000}"/>
    <cellStyle name="Percent 4 2 6 2 2 2 2" xfId="8332" xr:uid="{00000000-0005-0000-0000-000070A90000}"/>
    <cellStyle name="Percent 4 2 6 2 2 2 2 2" xfId="28286" xr:uid="{00000000-0005-0000-0000-000071A90000}"/>
    <cellStyle name="Percent 4 2 6 2 2 2 2 2 2" xfId="48236" xr:uid="{00000000-0005-0000-0000-000072A90000}"/>
    <cellStyle name="Percent 4 2 6 2 2 2 2 3" xfId="19736" xr:uid="{00000000-0005-0000-0000-000073A90000}"/>
    <cellStyle name="Percent 4 2 6 2 2 2 2 4" xfId="39686" xr:uid="{00000000-0005-0000-0000-000074A90000}"/>
    <cellStyle name="Percent 4 2 6 2 2 2 3" xfId="11184" xr:uid="{00000000-0005-0000-0000-000075A90000}"/>
    <cellStyle name="Percent 4 2 6 2 2 2 3 2" xfId="31136" xr:uid="{00000000-0005-0000-0000-000076A90000}"/>
    <cellStyle name="Percent 4 2 6 2 2 2 3 2 2" xfId="51086" xr:uid="{00000000-0005-0000-0000-000077A90000}"/>
    <cellStyle name="Percent 4 2 6 2 2 2 3 3" xfId="22586" xr:uid="{00000000-0005-0000-0000-000078A90000}"/>
    <cellStyle name="Percent 4 2 6 2 2 2 3 4" xfId="42536" xr:uid="{00000000-0005-0000-0000-000079A90000}"/>
    <cellStyle name="Percent 4 2 6 2 2 2 4" xfId="16884" xr:uid="{00000000-0005-0000-0000-00007AA90000}"/>
    <cellStyle name="Percent 4 2 6 2 2 2 4 2" xfId="36836" xr:uid="{00000000-0005-0000-0000-00007BA90000}"/>
    <cellStyle name="Percent 4 2 6 2 2 2 5" xfId="25436" xr:uid="{00000000-0005-0000-0000-00007CA90000}"/>
    <cellStyle name="Percent 4 2 6 2 2 2 5 2" xfId="45386" xr:uid="{00000000-0005-0000-0000-00007DA90000}"/>
    <cellStyle name="Percent 4 2 6 2 2 2 6" xfId="14034" xr:uid="{00000000-0005-0000-0000-00007EA90000}"/>
    <cellStyle name="Percent 4 2 6 2 2 2 7" xfId="33986" xr:uid="{00000000-0005-0000-0000-00007FA90000}"/>
    <cellStyle name="Percent 4 2 6 2 2 3" xfId="8331" xr:uid="{00000000-0005-0000-0000-000080A90000}"/>
    <cellStyle name="Percent 4 2 6 2 2 3 2" xfId="28285" xr:uid="{00000000-0005-0000-0000-000081A90000}"/>
    <cellStyle name="Percent 4 2 6 2 2 3 2 2" xfId="48235" xr:uid="{00000000-0005-0000-0000-000082A90000}"/>
    <cellStyle name="Percent 4 2 6 2 2 3 3" xfId="19735" xr:uid="{00000000-0005-0000-0000-000083A90000}"/>
    <cellStyle name="Percent 4 2 6 2 2 3 4" xfId="39685" xr:uid="{00000000-0005-0000-0000-000084A90000}"/>
    <cellStyle name="Percent 4 2 6 2 2 4" xfId="11183" xr:uid="{00000000-0005-0000-0000-000085A90000}"/>
    <cellStyle name="Percent 4 2 6 2 2 4 2" xfId="31135" xr:uid="{00000000-0005-0000-0000-000086A90000}"/>
    <cellStyle name="Percent 4 2 6 2 2 4 2 2" xfId="51085" xr:uid="{00000000-0005-0000-0000-000087A90000}"/>
    <cellStyle name="Percent 4 2 6 2 2 4 3" xfId="22585" xr:uid="{00000000-0005-0000-0000-000088A90000}"/>
    <cellStyle name="Percent 4 2 6 2 2 4 4" xfId="42535" xr:uid="{00000000-0005-0000-0000-000089A90000}"/>
    <cellStyle name="Percent 4 2 6 2 2 5" xfId="16883" xr:uid="{00000000-0005-0000-0000-00008AA90000}"/>
    <cellStyle name="Percent 4 2 6 2 2 5 2" xfId="36835" xr:uid="{00000000-0005-0000-0000-00008BA90000}"/>
    <cellStyle name="Percent 4 2 6 2 2 6" xfId="25435" xr:uid="{00000000-0005-0000-0000-00008CA90000}"/>
    <cellStyle name="Percent 4 2 6 2 2 6 2" xfId="45385" xr:uid="{00000000-0005-0000-0000-00008DA90000}"/>
    <cellStyle name="Percent 4 2 6 2 2 7" xfId="14033" xr:uid="{00000000-0005-0000-0000-00008EA90000}"/>
    <cellStyle name="Percent 4 2 6 2 2 8" xfId="33985" xr:uid="{00000000-0005-0000-0000-00008FA90000}"/>
    <cellStyle name="Percent 4 2 6 2 3" xfId="4208" xr:uid="{00000000-0005-0000-0000-000090A90000}"/>
    <cellStyle name="Percent 4 2 6 2 3 2" xfId="4209" xr:uid="{00000000-0005-0000-0000-000091A90000}"/>
    <cellStyle name="Percent 4 2 6 2 3 2 2" xfId="8334" xr:uid="{00000000-0005-0000-0000-000092A90000}"/>
    <cellStyle name="Percent 4 2 6 2 3 2 2 2" xfId="28288" xr:uid="{00000000-0005-0000-0000-000093A90000}"/>
    <cellStyle name="Percent 4 2 6 2 3 2 2 2 2" xfId="48238" xr:uid="{00000000-0005-0000-0000-000094A90000}"/>
    <cellStyle name="Percent 4 2 6 2 3 2 2 3" xfId="19738" xr:uid="{00000000-0005-0000-0000-000095A90000}"/>
    <cellStyle name="Percent 4 2 6 2 3 2 2 4" xfId="39688" xr:uid="{00000000-0005-0000-0000-000096A90000}"/>
    <cellStyle name="Percent 4 2 6 2 3 2 3" xfId="11186" xr:uid="{00000000-0005-0000-0000-000097A90000}"/>
    <cellStyle name="Percent 4 2 6 2 3 2 3 2" xfId="31138" xr:uid="{00000000-0005-0000-0000-000098A90000}"/>
    <cellStyle name="Percent 4 2 6 2 3 2 3 2 2" xfId="51088" xr:uid="{00000000-0005-0000-0000-000099A90000}"/>
    <cellStyle name="Percent 4 2 6 2 3 2 3 3" xfId="22588" xr:uid="{00000000-0005-0000-0000-00009AA90000}"/>
    <cellStyle name="Percent 4 2 6 2 3 2 3 4" xfId="42538" xr:uid="{00000000-0005-0000-0000-00009BA90000}"/>
    <cellStyle name="Percent 4 2 6 2 3 2 4" xfId="16886" xr:uid="{00000000-0005-0000-0000-00009CA90000}"/>
    <cellStyle name="Percent 4 2 6 2 3 2 4 2" xfId="36838" xr:uid="{00000000-0005-0000-0000-00009DA90000}"/>
    <cellStyle name="Percent 4 2 6 2 3 2 5" xfId="25438" xr:uid="{00000000-0005-0000-0000-00009EA90000}"/>
    <cellStyle name="Percent 4 2 6 2 3 2 5 2" xfId="45388" xr:uid="{00000000-0005-0000-0000-00009FA90000}"/>
    <cellStyle name="Percent 4 2 6 2 3 2 6" xfId="14036" xr:uid="{00000000-0005-0000-0000-0000A0A90000}"/>
    <cellStyle name="Percent 4 2 6 2 3 2 7" xfId="33988" xr:uid="{00000000-0005-0000-0000-0000A1A90000}"/>
    <cellStyle name="Percent 4 2 6 2 3 3" xfId="8333" xr:uid="{00000000-0005-0000-0000-0000A2A90000}"/>
    <cellStyle name="Percent 4 2 6 2 3 3 2" xfId="28287" xr:uid="{00000000-0005-0000-0000-0000A3A90000}"/>
    <cellStyle name="Percent 4 2 6 2 3 3 2 2" xfId="48237" xr:uid="{00000000-0005-0000-0000-0000A4A90000}"/>
    <cellStyle name="Percent 4 2 6 2 3 3 3" xfId="19737" xr:uid="{00000000-0005-0000-0000-0000A5A90000}"/>
    <cellStyle name="Percent 4 2 6 2 3 3 4" xfId="39687" xr:uid="{00000000-0005-0000-0000-0000A6A90000}"/>
    <cellStyle name="Percent 4 2 6 2 3 4" xfId="11185" xr:uid="{00000000-0005-0000-0000-0000A7A90000}"/>
    <cellStyle name="Percent 4 2 6 2 3 4 2" xfId="31137" xr:uid="{00000000-0005-0000-0000-0000A8A90000}"/>
    <cellStyle name="Percent 4 2 6 2 3 4 2 2" xfId="51087" xr:uid="{00000000-0005-0000-0000-0000A9A90000}"/>
    <cellStyle name="Percent 4 2 6 2 3 4 3" xfId="22587" xr:uid="{00000000-0005-0000-0000-0000AAA90000}"/>
    <cellStyle name="Percent 4 2 6 2 3 4 4" xfId="42537" xr:uid="{00000000-0005-0000-0000-0000ABA90000}"/>
    <cellStyle name="Percent 4 2 6 2 3 5" xfId="16885" xr:uid="{00000000-0005-0000-0000-0000ACA90000}"/>
    <cellStyle name="Percent 4 2 6 2 3 5 2" xfId="36837" xr:uid="{00000000-0005-0000-0000-0000ADA90000}"/>
    <cellStyle name="Percent 4 2 6 2 3 6" xfId="25437" xr:uid="{00000000-0005-0000-0000-0000AEA90000}"/>
    <cellStyle name="Percent 4 2 6 2 3 6 2" xfId="45387" xr:uid="{00000000-0005-0000-0000-0000AFA90000}"/>
    <cellStyle name="Percent 4 2 6 2 3 7" xfId="14035" xr:uid="{00000000-0005-0000-0000-0000B0A90000}"/>
    <cellStyle name="Percent 4 2 6 2 3 8" xfId="33987" xr:uid="{00000000-0005-0000-0000-0000B1A90000}"/>
    <cellStyle name="Percent 4 2 6 2 4" xfId="4210" xr:uid="{00000000-0005-0000-0000-0000B2A90000}"/>
    <cellStyle name="Percent 4 2 6 2 4 2" xfId="8335" xr:uid="{00000000-0005-0000-0000-0000B3A90000}"/>
    <cellStyle name="Percent 4 2 6 2 4 2 2" xfId="28289" xr:uid="{00000000-0005-0000-0000-0000B4A90000}"/>
    <cellStyle name="Percent 4 2 6 2 4 2 2 2" xfId="48239" xr:uid="{00000000-0005-0000-0000-0000B5A90000}"/>
    <cellStyle name="Percent 4 2 6 2 4 2 3" xfId="19739" xr:uid="{00000000-0005-0000-0000-0000B6A90000}"/>
    <cellStyle name="Percent 4 2 6 2 4 2 4" xfId="39689" xr:uid="{00000000-0005-0000-0000-0000B7A90000}"/>
    <cellStyle name="Percent 4 2 6 2 4 3" xfId="11187" xr:uid="{00000000-0005-0000-0000-0000B8A90000}"/>
    <cellStyle name="Percent 4 2 6 2 4 3 2" xfId="31139" xr:uid="{00000000-0005-0000-0000-0000B9A90000}"/>
    <cellStyle name="Percent 4 2 6 2 4 3 2 2" xfId="51089" xr:uid="{00000000-0005-0000-0000-0000BAA90000}"/>
    <cellStyle name="Percent 4 2 6 2 4 3 3" xfId="22589" xr:uid="{00000000-0005-0000-0000-0000BBA90000}"/>
    <cellStyle name="Percent 4 2 6 2 4 3 4" xfId="42539" xr:uid="{00000000-0005-0000-0000-0000BCA90000}"/>
    <cellStyle name="Percent 4 2 6 2 4 4" xfId="16887" xr:uid="{00000000-0005-0000-0000-0000BDA90000}"/>
    <cellStyle name="Percent 4 2 6 2 4 4 2" xfId="36839" xr:uid="{00000000-0005-0000-0000-0000BEA90000}"/>
    <cellStyle name="Percent 4 2 6 2 4 5" xfId="25439" xr:uid="{00000000-0005-0000-0000-0000BFA90000}"/>
    <cellStyle name="Percent 4 2 6 2 4 5 2" xfId="45389" xr:uid="{00000000-0005-0000-0000-0000C0A90000}"/>
    <cellStyle name="Percent 4 2 6 2 4 6" xfId="14037" xr:uid="{00000000-0005-0000-0000-0000C1A90000}"/>
    <cellStyle name="Percent 4 2 6 2 4 7" xfId="33989" xr:uid="{00000000-0005-0000-0000-0000C2A90000}"/>
    <cellStyle name="Percent 4 2 6 2 5" xfId="8330" xr:uid="{00000000-0005-0000-0000-0000C3A90000}"/>
    <cellStyle name="Percent 4 2 6 2 5 2" xfId="28284" xr:uid="{00000000-0005-0000-0000-0000C4A90000}"/>
    <cellStyle name="Percent 4 2 6 2 5 2 2" xfId="48234" xr:uid="{00000000-0005-0000-0000-0000C5A90000}"/>
    <cellStyle name="Percent 4 2 6 2 5 3" xfId="19734" xr:uid="{00000000-0005-0000-0000-0000C6A90000}"/>
    <cellStyle name="Percent 4 2 6 2 5 4" xfId="39684" xr:uid="{00000000-0005-0000-0000-0000C7A90000}"/>
    <cellStyle name="Percent 4 2 6 2 6" xfId="11182" xr:uid="{00000000-0005-0000-0000-0000C8A90000}"/>
    <cellStyle name="Percent 4 2 6 2 6 2" xfId="31134" xr:uid="{00000000-0005-0000-0000-0000C9A90000}"/>
    <cellStyle name="Percent 4 2 6 2 6 2 2" xfId="51084" xr:uid="{00000000-0005-0000-0000-0000CAA90000}"/>
    <cellStyle name="Percent 4 2 6 2 6 3" xfId="22584" xr:uid="{00000000-0005-0000-0000-0000CBA90000}"/>
    <cellStyle name="Percent 4 2 6 2 6 4" xfId="42534" xr:uid="{00000000-0005-0000-0000-0000CCA90000}"/>
    <cellStyle name="Percent 4 2 6 2 7" xfId="16882" xr:uid="{00000000-0005-0000-0000-0000CDA90000}"/>
    <cellStyle name="Percent 4 2 6 2 7 2" xfId="36834" xr:uid="{00000000-0005-0000-0000-0000CEA90000}"/>
    <cellStyle name="Percent 4 2 6 2 8" xfId="25434" xr:uid="{00000000-0005-0000-0000-0000CFA90000}"/>
    <cellStyle name="Percent 4 2 6 2 8 2" xfId="45384" xr:uid="{00000000-0005-0000-0000-0000D0A90000}"/>
    <cellStyle name="Percent 4 2 6 2 9" xfId="14032" xr:uid="{00000000-0005-0000-0000-0000D1A90000}"/>
    <cellStyle name="Percent 4 2 6 3" xfId="4211" xr:uid="{00000000-0005-0000-0000-0000D2A90000}"/>
    <cellStyle name="Percent 4 2 6 3 2" xfId="4212" xr:uid="{00000000-0005-0000-0000-0000D3A90000}"/>
    <cellStyle name="Percent 4 2 6 3 2 2" xfId="8337" xr:uid="{00000000-0005-0000-0000-0000D4A90000}"/>
    <cellStyle name="Percent 4 2 6 3 2 2 2" xfId="28291" xr:uid="{00000000-0005-0000-0000-0000D5A90000}"/>
    <cellStyle name="Percent 4 2 6 3 2 2 2 2" xfId="48241" xr:uid="{00000000-0005-0000-0000-0000D6A90000}"/>
    <cellStyle name="Percent 4 2 6 3 2 2 3" xfId="19741" xr:uid="{00000000-0005-0000-0000-0000D7A90000}"/>
    <cellStyle name="Percent 4 2 6 3 2 2 4" xfId="39691" xr:uid="{00000000-0005-0000-0000-0000D8A90000}"/>
    <cellStyle name="Percent 4 2 6 3 2 3" xfId="11189" xr:uid="{00000000-0005-0000-0000-0000D9A90000}"/>
    <cellStyle name="Percent 4 2 6 3 2 3 2" xfId="31141" xr:uid="{00000000-0005-0000-0000-0000DAA90000}"/>
    <cellStyle name="Percent 4 2 6 3 2 3 2 2" xfId="51091" xr:uid="{00000000-0005-0000-0000-0000DBA90000}"/>
    <cellStyle name="Percent 4 2 6 3 2 3 3" xfId="22591" xr:uid="{00000000-0005-0000-0000-0000DCA90000}"/>
    <cellStyle name="Percent 4 2 6 3 2 3 4" xfId="42541" xr:uid="{00000000-0005-0000-0000-0000DDA90000}"/>
    <cellStyle name="Percent 4 2 6 3 2 4" xfId="16889" xr:uid="{00000000-0005-0000-0000-0000DEA90000}"/>
    <cellStyle name="Percent 4 2 6 3 2 4 2" xfId="36841" xr:uid="{00000000-0005-0000-0000-0000DFA90000}"/>
    <cellStyle name="Percent 4 2 6 3 2 5" xfId="25441" xr:uid="{00000000-0005-0000-0000-0000E0A90000}"/>
    <cellStyle name="Percent 4 2 6 3 2 5 2" xfId="45391" xr:uid="{00000000-0005-0000-0000-0000E1A90000}"/>
    <cellStyle name="Percent 4 2 6 3 2 6" xfId="14039" xr:uid="{00000000-0005-0000-0000-0000E2A90000}"/>
    <cellStyle name="Percent 4 2 6 3 2 7" xfId="33991" xr:uid="{00000000-0005-0000-0000-0000E3A90000}"/>
    <cellStyle name="Percent 4 2 6 3 3" xfId="8336" xr:uid="{00000000-0005-0000-0000-0000E4A90000}"/>
    <cellStyle name="Percent 4 2 6 3 3 2" xfId="28290" xr:uid="{00000000-0005-0000-0000-0000E5A90000}"/>
    <cellStyle name="Percent 4 2 6 3 3 2 2" xfId="48240" xr:uid="{00000000-0005-0000-0000-0000E6A90000}"/>
    <cellStyle name="Percent 4 2 6 3 3 3" xfId="19740" xr:uid="{00000000-0005-0000-0000-0000E7A90000}"/>
    <cellStyle name="Percent 4 2 6 3 3 4" xfId="39690" xr:uid="{00000000-0005-0000-0000-0000E8A90000}"/>
    <cellStyle name="Percent 4 2 6 3 4" xfId="11188" xr:uid="{00000000-0005-0000-0000-0000E9A90000}"/>
    <cellStyle name="Percent 4 2 6 3 4 2" xfId="31140" xr:uid="{00000000-0005-0000-0000-0000EAA90000}"/>
    <cellStyle name="Percent 4 2 6 3 4 2 2" xfId="51090" xr:uid="{00000000-0005-0000-0000-0000EBA90000}"/>
    <cellStyle name="Percent 4 2 6 3 4 3" xfId="22590" xr:uid="{00000000-0005-0000-0000-0000ECA90000}"/>
    <cellStyle name="Percent 4 2 6 3 4 4" xfId="42540" xr:uid="{00000000-0005-0000-0000-0000EDA90000}"/>
    <cellStyle name="Percent 4 2 6 3 5" xfId="16888" xr:uid="{00000000-0005-0000-0000-0000EEA90000}"/>
    <cellStyle name="Percent 4 2 6 3 5 2" xfId="36840" xr:uid="{00000000-0005-0000-0000-0000EFA90000}"/>
    <cellStyle name="Percent 4 2 6 3 6" xfId="25440" xr:uid="{00000000-0005-0000-0000-0000F0A90000}"/>
    <cellStyle name="Percent 4 2 6 3 6 2" xfId="45390" xr:uid="{00000000-0005-0000-0000-0000F1A90000}"/>
    <cellStyle name="Percent 4 2 6 3 7" xfId="14038" xr:uid="{00000000-0005-0000-0000-0000F2A90000}"/>
    <cellStyle name="Percent 4 2 6 3 8" xfId="33990" xr:uid="{00000000-0005-0000-0000-0000F3A90000}"/>
    <cellStyle name="Percent 4 2 6 4" xfId="4213" xr:uid="{00000000-0005-0000-0000-0000F4A90000}"/>
    <cellStyle name="Percent 4 2 6 4 2" xfId="4214" xr:uid="{00000000-0005-0000-0000-0000F5A90000}"/>
    <cellStyle name="Percent 4 2 6 4 2 2" xfId="8339" xr:uid="{00000000-0005-0000-0000-0000F6A90000}"/>
    <cellStyle name="Percent 4 2 6 4 2 2 2" xfId="28293" xr:uid="{00000000-0005-0000-0000-0000F7A90000}"/>
    <cellStyle name="Percent 4 2 6 4 2 2 2 2" xfId="48243" xr:uid="{00000000-0005-0000-0000-0000F8A90000}"/>
    <cellStyle name="Percent 4 2 6 4 2 2 3" xfId="19743" xr:uid="{00000000-0005-0000-0000-0000F9A90000}"/>
    <cellStyle name="Percent 4 2 6 4 2 2 4" xfId="39693" xr:uid="{00000000-0005-0000-0000-0000FAA90000}"/>
    <cellStyle name="Percent 4 2 6 4 2 3" xfId="11191" xr:uid="{00000000-0005-0000-0000-0000FBA90000}"/>
    <cellStyle name="Percent 4 2 6 4 2 3 2" xfId="31143" xr:uid="{00000000-0005-0000-0000-0000FCA90000}"/>
    <cellStyle name="Percent 4 2 6 4 2 3 2 2" xfId="51093" xr:uid="{00000000-0005-0000-0000-0000FDA90000}"/>
    <cellStyle name="Percent 4 2 6 4 2 3 3" xfId="22593" xr:uid="{00000000-0005-0000-0000-0000FEA90000}"/>
    <cellStyle name="Percent 4 2 6 4 2 3 4" xfId="42543" xr:uid="{00000000-0005-0000-0000-0000FFA90000}"/>
    <cellStyle name="Percent 4 2 6 4 2 4" xfId="16891" xr:uid="{00000000-0005-0000-0000-000000AA0000}"/>
    <cellStyle name="Percent 4 2 6 4 2 4 2" xfId="36843" xr:uid="{00000000-0005-0000-0000-000001AA0000}"/>
    <cellStyle name="Percent 4 2 6 4 2 5" xfId="25443" xr:uid="{00000000-0005-0000-0000-000002AA0000}"/>
    <cellStyle name="Percent 4 2 6 4 2 5 2" xfId="45393" xr:uid="{00000000-0005-0000-0000-000003AA0000}"/>
    <cellStyle name="Percent 4 2 6 4 2 6" xfId="14041" xr:uid="{00000000-0005-0000-0000-000004AA0000}"/>
    <cellStyle name="Percent 4 2 6 4 2 7" xfId="33993" xr:uid="{00000000-0005-0000-0000-000005AA0000}"/>
    <cellStyle name="Percent 4 2 6 4 3" xfId="8338" xr:uid="{00000000-0005-0000-0000-000006AA0000}"/>
    <cellStyle name="Percent 4 2 6 4 3 2" xfId="28292" xr:uid="{00000000-0005-0000-0000-000007AA0000}"/>
    <cellStyle name="Percent 4 2 6 4 3 2 2" xfId="48242" xr:uid="{00000000-0005-0000-0000-000008AA0000}"/>
    <cellStyle name="Percent 4 2 6 4 3 3" xfId="19742" xr:uid="{00000000-0005-0000-0000-000009AA0000}"/>
    <cellStyle name="Percent 4 2 6 4 3 4" xfId="39692" xr:uid="{00000000-0005-0000-0000-00000AAA0000}"/>
    <cellStyle name="Percent 4 2 6 4 4" xfId="11190" xr:uid="{00000000-0005-0000-0000-00000BAA0000}"/>
    <cellStyle name="Percent 4 2 6 4 4 2" xfId="31142" xr:uid="{00000000-0005-0000-0000-00000CAA0000}"/>
    <cellStyle name="Percent 4 2 6 4 4 2 2" xfId="51092" xr:uid="{00000000-0005-0000-0000-00000DAA0000}"/>
    <cellStyle name="Percent 4 2 6 4 4 3" xfId="22592" xr:uid="{00000000-0005-0000-0000-00000EAA0000}"/>
    <cellStyle name="Percent 4 2 6 4 4 4" xfId="42542" xr:uid="{00000000-0005-0000-0000-00000FAA0000}"/>
    <cellStyle name="Percent 4 2 6 4 5" xfId="16890" xr:uid="{00000000-0005-0000-0000-000010AA0000}"/>
    <cellStyle name="Percent 4 2 6 4 5 2" xfId="36842" xr:uid="{00000000-0005-0000-0000-000011AA0000}"/>
    <cellStyle name="Percent 4 2 6 4 6" xfId="25442" xr:uid="{00000000-0005-0000-0000-000012AA0000}"/>
    <cellStyle name="Percent 4 2 6 4 6 2" xfId="45392" xr:uid="{00000000-0005-0000-0000-000013AA0000}"/>
    <cellStyle name="Percent 4 2 6 4 7" xfId="14040" xr:uid="{00000000-0005-0000-0000-000014AA0000}"/>
    <cellStyle name="Percent 4 2 6 4 8" xfId="33992" xr:uid="{00000000-0005-0000-0000-000015AA0000}"/>
    <cellStyle name="Percent 4 2 6 5" xfId="4215" xr:uid="{00000000-0005-0000-0000-000016AA0000}"/>
    <cellStyle name="Percent 4 2 6 5 2" xfId="8340" xr:uid="{00000000-0005-0000-0000-000017AA0000}"/>
    <cellStyle name="Percent 4 2 6 5 2 2" xfId="28294" xr:uid="{00000000-0005-0000-0000-000018AA0000}"/>
    <cellStyle name="Percent 4 2 6 5 2 2 2" xfId="48244" xr:uid="{00000000-0005-0000-0000-000019AA0000}"/>
    <cellStyle name="Percent 4 2 6 5 2 3" xfId="19744" xr:uid="{00000000-0005-0000-0000-00001AAA0000}"/>
    <cellStyle name="Percent 4 2 6 5 2 4" xfId="39694" xr:uid="{00000000-0005-0000-0000-00001BAA0000}"/>
    <cellStyle name="Percent 4 2 6 5 3" xfId="11192" xr:uid="{00000000-0005-0000-0000-00001CAA0000}"/>
    <cellStyle name="Percent 4 2 6 5 3 2" xfId="31144" xr:uid="{00000000-0005-0000-0000-00001DAA0000}"/>
    <cellStyle name="Percent 4 2 6 5 3 2 2" xfId="51094" xr:uid="{00000000-0005-0000-0000-00001EAA0000}"/>
    <cellStyle name="Percent 4 2 6 5 3 3" xfId="22594" xr:uid="{00000000-0005-0000-0000-00001FAA0000}"/>
    <cellStyle name="Percent 4 2 6 5 3 4" xfId="42544" xr:uid="{00000000-0005-0000-0000-000020AA0000}"/>
    <cellStyle name="Percent 4 2 6 5 4" xfId="16892" xr:uid="{00000000-0005-0000-0000-000021AA0000}"/>
    <cellStyle name="Percent 4 2 6 5 4 2" xfId="36844" xr:uid="{00000000-0005-0000-0000-000022AA0000}"/>
    <cellStyle name="Percent 4 2 6 5 5" xfId="25444" xr:uid="{00000000-0005-0000-0000-000023AA0000}"/>
    <cellStyle name="Percent 4 2 6 5 5 2" xfId="45394" xr:uid="{00000000-0005-0000-0000-000024AA0000}"/>
    <cellStyle name="Percent 4 2 6 5 6" xfId="14042" xr:uid="{00000000-0005-0000-0000-000025AA0000}"/>
    <cellStyle name="Percent 4 2 6 5 7" xfId="33994" xr:uid="{00000000-0005-0000-0000-000026AA0000}"/>
    <cellStyle name="Percent 4 2 6 6" xfId="8329" xr:uid="{00000000-0005-0000-0000-000027AA0000}"/>
    <cellStyle name="Percent 4 2 6 6 2" xfId="28283" xr:uid="{00000000-0005-0000-0000-000028AA0000}"/>
    <cellStyle name="Percent 4 2 6 6 2 2" xfId="48233" xr:uid="{00000000-0005-0000-0000-000029AA0000}"/>
    <cellStyle name="Percent 4 2 6 6 3" xfId="19733" xr:uid="{00000000-0005-0000-0000-00002AAA0000}"/>
    <cellStyle name="Percent 4 2 6 6 4" xfId="39683" xr:uid="{00000000-0005-0000-0000-00002BAA0000}"/>
    <cellStyle name="Percent 4 2 6 7" xfId="11181" xr:uid="{00000000-0005-0000-0000-00002CAA0000}"/>
    <cellStyle name="Percent 4 2 6 7 2" xfId="31133" xr:uid="{00000000-0005-0000-0000-00002DAA0000}"/>
    <cellStyle name="Percent 4 2 6 7 2 2" xfId="51083" xr:uid="{00000000-0005-0000-0000-00002EAA0000}"/>
    <cellStyle name="Percent 4 2 6 7 3" xfId="22583" xr:uid="{00000000-0005-0000-0000-00002FAA0000}"/>
    <cellStyle name="Percent 4 2 6 7 4" xfId="42533" xr:uid="{00000000-0005-0000-0000-000030AA0000}"/>
    <cellStyle name="Percent 4 2 6 8" xfId="16881" xr:uid="{00000000-0005-0000-0000-000031AA0000}"/>
    <cellStyle name="Percent 4 2 6 8 2" xfId="36833" xr:uid="{00000000-0005-0000-0000-000032AA0000}"/>
    <cellStyle name="Percent 4 2 6 9" xfId="25433" xr:uid="{00000000-0005-0000-0000-000033AA0000}"/>
    <cellStyle name="Percent 4 2 6 9 2" xfId="45383" xr:uid="{00000000-0005-0000-0000-000034AA0000}"/>
    <cellStyle name="Percent 4 2 7" xfId="4216" xr:uid="{00000000-0005-0000-0000-000035AA0000}"/>
    <cellStyle name="Percent 4 2 7 10" xfId="33995" xr:uid="{00000000-0005-0000-0000-000036AA0000}"/>
    <cellStyle name="Percent 4 2 7 2" xfId="4217" xr:uid="{00000000-0005-0000-0000-000037AA0000}"/>
    <cellStyle name="Percent 4 2 7 2 2" xfId="4218" xr:uid="{00000000-0005-0000-0000-000038AA0000}"/>
    <cellStyle name="Percent 4 2 7 2 2 2" xfId="8343" xr:uid="{00000000-0005-0000-0000-000039AA0000}"/>
    <cellStyle name="Percent 4 2 7 2 2 2 2" xfId="28297" xr:uid="{00000000-0005-0000-0000-00003AAA0000}"/>
    <cellStyle name="Percent 4 2 7 2 2 2 2 2" xfId="48247" xr:uid="{00000000-0005-0000-0000-00003BAA0000}"/>
    <cellStyle name="Percent 4 2 7 2 2 2 3" xfId="19747" xr:uid="{00000000-0005-0000-0000-00003CAA0000}"/>
    <cellStyle name="Percent 4 2 7 2 2 2 4" xfId="39697" xr:uid="{00000000-0005-0000-0000-00003DAA0000}"/>
    <cellStyle name="Percent 4 2 7 2 2 3" xfId="11195" xr:uid="{00000000-0005-0000-0000-00003EAA0000}"/>
    <cellStyle name="Percent 4 2 7 2 2 3 2" xfId="31147" xr:uid="{00000000-0005-0000-0000-00003FAA0000}"/>
    <cellStyle name="Percent 4 2 7 2 2 3 2 2" xfId="51097" xr:uid="{00000000-0005-0000-0000-000040AA0000}"/>
    <cellStyle name="Percent 4 2 7 2 2 3 3" xfId="22597" xr:uid="{00000000-0005-0000-0000-000041AA0000}"/>
    <cellStyle name="Percent 4 2 7 2 2 3 4" xfId="42547" xr:uid="{00000000-0005-0000-0000-000042AA0000}"/>
    <cellStyle name="Percent 4 2 7 2 2 4" xfId="16895" xr:uid="{00000000-0005-0000-0000-000043AA0000}"/>
    <cellStyle name="Percent 4 2 7 2 2 4 2" xfId="36847" xr:uid="{00000000-0005-0000-0000-000044AA0000}"/>
    <cellStyle name="Percent 4 2 7 2 2 5" xfId="25447" xr:uid="{00000000-0005-0000-0000-000045AA0000}"/>
    <cellStyle name="Percent 4 2 7 2 2 5 2" xfId="45397" xr:uid="{00000000-0005-0000-0000-000046AA0000}"/>
    <cellStyle name="Percent 4 2 7 2 2 6" xfId="14045" xr:uid="{00000000-0005-0000-0000-000047AA0000}"/>
    <cellStyle name="Percent 4 2 7 2 2 7" xfId="33997" xr:uid="{00000000-0005-0000-0000-000048AA0000}"/>
    <cellStyle name="Percent 4 2 7 2 3" xfId="8342" xr:uid="{00000000-0005-0000-0000-000049AA0000}"/>
    <cellStyle name="Percent 4 2 7 2 3 2" xfId="28296" xr:uid="{00000000-0005-0000-0000-00004AAA0000}"/>
    <cellStyle name="Percent 4 2 7 2 3 2 2" xfId="48246" xr:uid="{00000000-0005-0000-0000-00004BAA0000}"/>
    <cellStyle name="Percent 4 2 7 2 3 3" xfId="19746" xr:uid="{00000000-0005-0000-0000-00004CAA0000}"/>
    <cellStyle name="Percent 4 2 7 2 3 4" xfId="39696" xr:uid="{00000000-0005-0000-0000-00004DAA0000}"/>
    <cellStyle name="Percent 4 2 7 2 4" xfId="11194" xr:uid="{00000000-0005-0000-0000-00004EAA0000}"/>
    <cellStyle name="Percent 4 2 7 2 4 2" xfId="31146" xr:uid="{00000000-0005-0000-0000-00004FAA0000}"/>
    <cellStyle name="Percent 4 2 7 2 4 2 2" xfId="51096" xr:uid="{00000000-0005-0000-0000-000050AA0000}"/>
    <cellStyle name="Percent 4 2 7 2 4 3" xfId="22596" xr:uid="{00000000-0005-0000-0000-000051AA0000}"/>
    <cellStyle name="Percent 4 2 7 2 4 4" xfId="42546" xr:uid="{00000000-0005-0000-0000-000052AA0000}"/>
    <cellStyle name="Percent 4 2 7 2 5" xfId="16894" xr:uid="{00000000-0005-0000-0000-000053AA0000}"/>
    <cellStyle name="Percent 4 2 7 2 5 2" xfId="36846" xr:uid="{00000000-0005-0000-0000-000054AA0000}"/>
    <cellStyle name="Percent 4 2 7 2 6" xfId="25446" xr:uid="{00000000-0005-0000-0000-000055AA0000}"/>
    <cellStyle name="Percent 4 2 7 2 6 2" xfId="45396" xr:uid="{00000000-0005-0000-0000-000056AA0000}"/>
    <cellStyle name="Percent 4 2 7 2 7" xfId="14044" xr:uid="{00000000-0005-0000-0000-000057AA0000}"/>
    <cellStyle name="Percent 4 2 7 2 8" xfId="33996" xr:uid="{00000000-0005-0000-0000-000058AA0000}"/>
    <cellStyle name="Percent 4 2 7 3" xfId="4219" xr:uid="{00000000-0005-0000-0000-000059AA0000}"/>
    <cellStyle name="Percent 4 2 7 3 2" xfId="4220" xr:uid="{00000000-0005-0000-0000-00005AAA0000}"/>
    <cellStyle name="Percent 4 2 7 3 2 2" xfId="8345" xr:uid="{00000000-0005-0000-0000-00005BAA0000}"/>
    <cellStyle name="Percent 4 2 7 3 2 2 2" xfId="28299" xr:uid="{00000000-0005-0000-0000-00005CAA0000}"/>
    <cellStyle name="Percent 4 2 7 3 2 2 2 2" xfId="48249" xr:uid="{00000000-0005-0000-0000-00005DAA0000}"/>
    <cellStyle name="Percent 4 2 7 3 2 2 3" xfId="19749" xr:uid="{00000000-0005-0000-0000-00005EAA0000}"/>
    <cellStyle name="Percent 4 2 7 3 2 2 4" xfId="39699" xr:uid="{00000000-0005-0000-0000-00005FAA0000}"/>
    <cellStyle name="Percent 4 2 7 3 2 3" xfId="11197" xr:uid="{00000000-0005-0000-0000-000060AA0000}"/>
    <cellStyle name="Percent 4 2 7 3 2 3 2" xfId="31149" xr:uid="{00000000-0005-0000-0000-000061AA0000}"/>
    <cellStyle name="Percent 4 2 7 3 2 3 2 2" xfId="51099" xr:uid="{00000000-0005-0000-0000-000062AA0000}"/>
    <cellStyle name="Percent 4 2 7 3 2 3 3" xfId="22599" xr:uid="{00000000-0005-0000-0000-000063AA0000}"/>
    <cellStyle name="Percent 4 2 7 3 2 3 4" xfId="42549" xr:uid="{00000000-0005-0000-0000-000064AA0000}"/>
    <cellStyle name="Percent 4 2 7 3 2 4" xfId="16897" xr:uid="{00000000-0005-0000-0000-000065AA0000}"/>
    <cellStyle name="Percent 4 2 7 3 2 4 2" xfId="36849" xr:uid="{00000000-0005-0000-0000-000066AA0000}"/>
    <cellStyle name="Percent 4 2 7 3 2 5" xfId="25449" xr:uid="{00000000-0005-0000-0000-000067AA0000}"/>
    <cellStyle name="Percent 4 2 7 3 2 5 2" xfId="45399" xr:uid="{00000000-0005-0000-0000-000068AA0000}"/>
    <cellStyle name="Percent 4 2 7 3 2 6" xfId="14047" xr:uid="{00000000-0005-0000-0000-000069AA0000}"/>
    <cellStyle name="Percent 4 2 7 3 2 7" xfId="33999" xr:uid="{00000000-0005-0000-0000-00006AAA0000}"/>
    <cellStyle name="Percent 4 2 7 3 3" xfId="8344" xr:uid="{00000000-0005-0000-0000-00006BAA0000}"/>
    <cellStyle name="Percent 4 2 7 3 3 2" xfId="28298" xr:uid="{00000000-0005-0000-0000-00006CAA0000}"/>
    <cellStyle name="Percent 4 2 7 3 3 2 2" xfId="48248" xr:uid="{00000000-0005-0000-0000-00006DAA0000}"/>
    <cellStyle name="Percent 4 2 7 3 3 3" xfId="19748" xr:uid="{00000000-0005-0000-0000-00006EAA0000}"/>
    <cellStyle name="Percent 4 2 7 3 3 4" xfId="39698" xr:uid="{00000000-0005-0000-0000-00006FAA0000}"/>
    <cellStyle name="Percent 4 2 7 3 4" xfId="11196" xr:uid="{00000000-0005-0000-0000-000070AA0000}"/>
    <cellStyle name="Percent 4 2 7 3 4 2" xfId="31148" xr:uid="{00000000-0005-0000-0000-000071AA0000}"/>
    <cellStyle name="Percent 4 2 7 3 4 2 2" xfId="51098" xr:uid="{00000000-0005-0000-0000-000072AA0000}"/>
    <cellStyle name="Percent 4 2 7 3 4 3" xfId="22598" xr:uid="{00000000-0005-0000-0000-000073AA0000}"/>
    <cellStyle name="Percent 4 2 7 3 4 4" xfId="42548" xr:uid="{00000000-0005-0000-0000-000074AA0000}"/>
    <cellStyle name="Percent 4 2 7 3 5" xfId="16896" xr:uid="{00000000-0005-0000-0000-000075AA0000}"/>
    <cellStyle name="Percent 4 2 7 3 5 2" xfId="36848" xr:uid="{00000000-0005-0000-0000-000076AA0000}"/>
    <cellStyle name="Percent 4 2 7 3 6" xfId="25448" xr:uid="{00000000-0005-0000-0000-000077AA0000}"/>
    <cellStyle name="Percent 4 2 7 3 6 2" xfId="45398" xr:uid="{00000000-0005-0000-0000-000078AA0000}"/>
    <cellStyle name="Percent 4 2 7 3 7" xfId="14046" xr:uid="{00000000-0005-0000-0000-000079AA0000}"/>
    <cellStyle name="Percent 4 2 7 3 8" xfId="33998" xr:uid="{00000000-0005-0000-0000-00007AAA0000}"/>
    <cellStyle name="Percent 4 2 7 4" xfId="4221" xr:uid="{00000000-0005-0000-0000-00007BAA0000}"/>
    <cellStyle name="Percent 4 2 7 4 2" xfId="8346" xr:uid="{00000000-0005-0000-0000-00007CAA0000}"/>
    <cellStyle name="Percent 4 2 7 4 2 2" xfId="28300" xr:uid="{00000000-0005-0000-0000-00007DAA0000}"/>
    <cellStyle name="Percent 4 2 7 4 2 2 2" xfId="48250" xr:uid="{00000000-0005-0000-0000-00007EAA0000}"/>
    <cellStyle name="Percent 4 2 7 4 2 3" xfId="19750" xr:uid="{00000000-0005-0000-0000-00007FAA0000}"/>
    <cellStyle name="Percent 4 2 7 4 2 4" xfId="39700" xr:uid="{00000000-0005-0000-0000-000080AA0000}"/>
    <cellStyle name="Percent 4 2 7 4 3" xfId="11198" xr:uid="{00000000-0005-0000-0000-000081AA0000}"/>
    <cellStyle name="Percent 4 2 7 4 3 2" xfId="31150" xr:uid="{00000000-0005-0000-0000-000082AA0000}"/>
    <cellStyle name="Percent 4 2 7 4 3 2 2" xfId="51100" xr:uid="{00000000-0005-0000-0000-000083AA0000}"/>
    <cellStyle name="Percent 4 2 7 4 3 3" xfId="22600" xr:uid="{00000000-0005-0000-0000-000084AA0000}"/>
    <cellStyle name="Percent 4 2 7 4 3 4" xfId="42550" xr:uid="{00000000-0005-0000-0000-000085AA0000}"/>
    <cellStyle name="Percent 4 2 7 4 4" xfId="16898" xr:uid="{00000000-0005-0000-0000-000086AA0000}"/>
    <cellStyle name="Percent 4 2 7 4 4 2" xfId="36850" xr:uid="{00000000-0005-0000-0000-000087AA0000}"/>
    <cellStyle name="Percent 4 2 7 4 5" xfId="25450" xr:uid="{00000000-0005-0000-0000-000088AA0000}"/>
    <cellStyle name="Percent 4 2 7 4 5 2" xfId="45400" xr:uid="{00000000-0005-0000-0000-000089AA0000}"/>
    <cellStyle name="Percent 4 2 7 4 6" xfId="14048" xr:uid="{00000000-0005-0000-0000-00008AAA0000}"/>
    <cellStyle name="Percent 4 2 7 4 7" xfId="34000" xr:uid="{00000000-0005-0000-0000-00008BAA0000}"/>
    <cellStyle name="Percent 4 2 7 5" xfId="8341" xr:uid="{00000000-0005-0000-0000-00008CAA0000}"/>
    <cellStyle name="Percent 4 2 7 5 2" xfId="28295" xr:uid="{00000000-0005-0000-0000-00008DAA0000}"/>
    <cellStyle name="Percent 4 2 7 5 2 2" xfId="48245" xr:uid="{00000000-0005-0000-0000-00008EAA0000}"/>
    <cellStyle name="Percent 4 2 7 5 3" xfId="19745" xr:uid="{00000000-0005-0000-0000-00008FAA0000}"/>
    <cellStyle name="Percent 4 2 7 5 4" xfId="39695" xr:uid="{00000000-0005-0000-0000-000090AA0000}"/>
    <cellStyle name="Percent 4 2 7 6" xfId="11193" xr:uid="{00000000-0005-0000-0000-000091AA0000}"/>
    <cellStyle name="Percent 4 2 7 6 2" xfId="31145" xr:uid="{00000000-0005-0000-0000-000092AA0000}"/>
    <cellStyle name="Percent 4 2 7 6 2 2" xfId="51095" xr:uid="{00000000-0005-0000-0000-000093AA0000}"/>
    <cellStyle name="Percent 4 2 7 6 3" xfId="22595" xr:uid="{00000000-0005-0000-0000-000094AA0000}"/>
    <cellStyle name="Percent 4 2 7 6 4" xfId="42545" xr:uid="{00000000-0005-0000-0000-000095AA0000}"/>
    <cellStyle name="Percent 4 2 7 7" xfId="16893" xr:uid="{00000000-0005-0000-0000-000096AA0000}"/>
    <cellStyle name="Percent 4 2 7 7 2" xfId="36845" xr:uid="{00000000-0005-0000-0000-000097AA0000}"/>
    <cellStyle name="Percent 4 2 7 8" xfId="25445" xr:uid="{00000000-0005-0000-0000-000098AA0000}"/>
    <cellStyle name="Percent 4 2 7 8 2" xfId="45395" xr:uid="{00000000-0005-0000-0000-000099AA0000}"/>
    <cellStyle name="Percent 4 2 7 9" xfId="14043" xr:uid="{00000000-0005-0000-0000-00009AAA0000}"/>
    <cellStyle name="Percent 4 2 8" xfId="4222" xr:uid="{00000000-0005-0000-0000-00009BAA0000}"/>
    <cellStyle name="Percent 4 2 8 2" xfId="4223" xr:uid="{00000000-0005-0000-0000-00009CAA0000}"/>
    <cellStyle name="Percent 4 2 8 2 2" xfId="8348" xr:uid="{00000000-0005-0000-0000-00009DAA0000}"/>
    <cellStyle name="Percent 4 2 8 2 2 2" xfId="28302" xr:uid="{00000000-0005-0000-0000-00009EAA0000}"/>
    <cellStyle name="Percent 4 2 8 2 2 2 2" xfId="48252" xr:uid="{00000000-0005-0000-0000-00009FAA0000}"/>
    <cellStyle name="Percent 4 2 8 2 2 3" xfId="19752" xr:uid="{00000000-0005-0000-0000-0000A0AA0000}"/>
    <cellStyle name="Percent 4 2 8 2 2 4" xfId="39702" xr:uid="{00000000-0005-0000-0000-0000A1AA0000}"/>
    <cellStyle name="Percent 4 2 8 2 3" xfId="11200" xr:uid="{00000000-0005-0000-0000-0000A2AA0000}"/>
    <cellStyle name="Percent 4 2 8 2 3 2" xfId="31152" xr:uid="{00000000-0005-0000-0000-0000A3AA0000}"/>
    <cellStyle name="Percent 4 2 8 2 3 2 2" xfId="51102" xr:uid="{00000000-0005-0000-0000-0000A4AA0000}"/>
    <cellStyle name="Percent 4 2 8 2 3 3" xfId="22602" xr:uid="{00000000-0005-0000-0000-0000A5AA0000}"/>
    <cellStyle name="Percent 4 2 8 2 3 4" xfId="42552" xr:uid="{00000000-0005-0000-0000-0000A6AA0000}"/>
    <cellStyle name="Percent 4 2 8 2 4" xfId="16900" xr:uid="{00000000-0005-0000-0000-0000A7AA0000}"/>
    <cellStyle name="Percent 4 2 8 2 4 2" xfId="36852" xr:uid="{00000000-0005-0000-0000-0000A8AA0000}"/>
    <cellStyle name="Percent 4 2 8 2 5" xfId="25452" xr:uid="{00000000-0005-0000-0000-0000A9AA0000}"/>
    <cellStyle name="Percent 4 2 8 2 5 2" xfId="45402" xr:uid="{00000000-0005-0000-0000-0000AAAA0000}"/>
    <cellStyle name="Percent 4 2 8 2 6" xfId="14050" xr:uid="{00000000-0005-0000-0000-0000ABAA0000}"/>
    <cellStyle name="Percent 4 2 8 2 7" xfId="34002" xr:uid="{00000000-0005-0000-0000-0000ACAA0000}"/>
    <cellStyle name="Percent 4 2 8 3" xfId="8347" xr:uid="{00000000-0005-0000-0000-0000ADAA0000}"/>
    <cellStyle name="Percent 4 2 8 3 2" xfId="28301" xr:uid="{00000000-0005-0000-0000-0000AEAA0000}"/>
    <cellStyle name="Percent 4 2 8 3 2 2" xfId="48251" xr:uid="{00000000-0005-0000-0000-0000AFAA0000}"/>
    <cellStyle name="Percent 4 2 8 3 3" xfId="19751" xr:uid="{00000000-0005-0000-0000-0000B0AA0000}"/>
    <cellStyle name="Percent 4 2 8 3 4" xfId="39701" xr:uid="{00000000-0005-0000-0000-0000B1AA0000}"/>
    <cellStyle name="Percent 4 2 8 4" xfId="11199" xr:uid="{00000000-0005-0000-0000-0000B2AA0000}"/>
    <cellStyle name="Percent 4 2 8 4 2" xfId="31151" xr:uid="{00000000-0005-0000-0000-0000B3AA0000}"/>
    <cellStyle name="Percent 4 2 8 4 2 2" xfId="51101" xr:uid="{00000000-0005-0000-0000-0000B4AA0000}"/>
    <cellStyle name="Percent 4 2 8 4 3" xfId="22601" xr:uid="{00000000-0005-0000-0000-0000B5AA0000}"/>
    <cellStyle name="Percent 4 2 8 4 4" xfId="42551" xr:uid="{00000000-0005-0000-0000-0000B6AA0000}"/>
    <cellStyle name="Percent 4 2 8 5" xfId="16899" xr:uid="{00000000-0005-0000-0000-0000B7AA0000}"/>
    <cellStyle name="Percent 4 2 8 5 2" xfId="36851" xr:uid="{00000000-0005-0000-0000-0000B8AA0000}"/>
    <cellStyle name="Percent 4 2 8 6" xfId="25451" xr:uid="{00000000-0005-0000-0000-0000B9AA0000}"/>
    <cellStyle name="Percent 4 2 8 6 2" xfId="45401" xr:uid="{00000000-0005-0000-0000-0000BAAA0000}"/>
    <cellStyle name="Percent 4 2 8 7" xfId="14049" xr:uid="{00000000-0005-0000-0000-0000BBAA0000}"/>
    <cellStyle name="Percent 4 2 8 8" xfId="34001" xr:uid="{00000000-0005-0000-0000-0000BCAA0000}"/>
    <cellStyle name="Percent 4 2 9" xfId="4224" xr:uid="{00000000-0005-0000-0000-0000BDAA0000}"/>
    <cellStyle name="Percent 4 2 9 2" xfId="4225" xr:uid="{00000000-0005-0000-0000-0000BEAA0000}"/>
    <cellStyle name="Percent 4 2 9 2 2" xfId="8350" xr:uid="{00000000-0005-0000-0000-0000BFAA0000}"/>
    <cellStyle name="Percent 4 2 9 2 2 2" xfId="28304" xr:uid="{00000000-0005-0000-0000-0000C0AA0000}"/>
    <cellStyle name="Percent 4 2 9 2 2 2 2" xfId="48254" xr:uid="{00000000-0005-0000-0000-0000C1AA0000}"/>
    <cellStyle name="Percent 4 2 9 2 2 3" xfId="19754" xr:uid="{00000000-0005-0000-0000-0000C2AA0000}"/>
    <cellStyle name="Percent 4 2 9 2 2 4" xfId="39704" xr:uid="{00000000-0005-0000-0000-0000C3AA0000}"/>
    <cellStyle name="Percent 4 2 9 2 3" xfId="11202" xr:uid="{00000000-0005-0000-0000-0000C4AA0000}"/>
    <cellStyle name="Percent 4 2 9 2 3 2" xfId="31154" xr:uid="{00000000-0005-0000-0000-0000C5AA0000}"/>
    <cellStyle name="Percent 4 2 9 2 3 2 2" xfId="51104" xr:uid="{00000000-0005-0000-0000-0000C6AA0000}"/>
    <cellStyle name="Percent 4 2 9 2 3 3" xfId="22604" xr:uid="{00000000-0005-0000-0000-0000C7AA0000}"/>
    <cellStyle name="Percent 4 2 9 2 3 4" xfId="42554" xr:uid="{00000000-0005-0000-0000-0000C8AA0000}"/>
    <cellStyle name="Percent 4 2 9 2 4" xfId="16902" xr:uid="{00000000-0005-0000-0000-0000C9AA0000}"/>
    <cellStyle name="Percent 4 2 9 2 4 2" xfId="36854" xr:uid="{00000000-0005-0000-0000-0000CAAA0000}"/>
    <cellStyle name="Percent 4 2 9 2 5" xfId="25454" xr:uid="{00000000-0005-0000-0000-0000CBAA0000}"/>
    <cellStyle name="Percent 4 2 9 2 5 2" xfId="45404" xr:uid="{00000000-0005-0000-0000-0000CCAA0000}"/>
    <cellStyle name="Percent 4 2 9 2 6" xfId="14052" xr:uid="{00000000-0005-0000-0000-0000CDAA0000}"/>
    <cellStyle name="Percent 4 2 9 2 7" xfId="34004" xr:uid="{00000000-0005-0000-0000-0000CEAA0000}"/>
    <cellStyle name="Percent 4 2 9 3" xfId="8349" xr:uid="{00000000-0005-0000-0000-0000CFAA0000}"/>
    <cellStyle name="Percent 4 2 9 3 2" xfId="28303" xr:uid="{00000000-0005-0000-0000-0000D0AA0000}"/>
    <cellStyle name="Percent 4 2 9 3 2 2" xfId="48253" xr:uid="{00000000-0005-0000-0000-0000D1AA0000}"/>
    <cellStyle name="Percent 4 2 9 3 3" xfId="19753" xr:uid="{00000000-0005-0000-0000-0000D2AA0000}"/>
    <cellStyle name="Percent 4 2 9 3 4" xfId="39703" xr:uid="{00000000-0005-0000-0000-0000D3AA0000}"/>
    <cellStyle name="Percent 4 2 9 4" xfId="11201" xr:uid="{00000000-0005-0000-0000-0000D4AA0000}"/>
    <cellStyle name="Percent 4 2 9 4 2" xfId="31153" xr:uid="{00000000-0005-0000-0000-0000D5AA0000}"/>
    <cellStyle name="Percent 4 2 9 4 2 2" xfId="51103" xr:uid="{00000000-0005-0000-0000-0000D6AA0000}"/>
    <cellStyle name="Percent 4 2 9 4 3" xfId="22603" xr:uid="{00000000-0005-0000-0000-0000D7AA0000}"/>
    <cellStyle name="Percent 4 2 9 4 4" xfId="42553" xr:uid="{00000000-0005-0000-0000-0000D8AA0000}"/>
    <cellStyle name="Percent 4 2 9 5" xfId="16901" xr:uid="{00000000-0005-0000-0000-0000D9AA0000}"/>
    <cellStyle name="Percent 4 2 9 5 2" xfId="36853" xr:uid="{00000000-0005-0000-0000-0000DAAA0000}"/>
    <cellStyle name="Percent 4 2 9 6" xfId="25453" xr:uid="{00000000-0005-0000-0000-0000DBAA0000}"/>
    <cellStyle name="Percent 4 2 9 6 2" xfId="45403" xr:uid="{00000000-0005-0000-0000-0000DCAA0000}"/>
    <cellStyle name="Percent 4 2 9 7" xfId="14051" xr:uid="{00000000-0005-0000-0000-0000DDAA0000}"/>
    <cellStyle name="Percent 4 2 9 8" xfId="34003" xr:uid="{00000000-0005-0000-0000-0000DEAA0000}"/>
    <cellStyle name="Percent 4 20" xfId="25335" xr:uid="{00000000-0005-0000-0000-0000DFAA0000}"/>
    <cellStyle name="Percent 4 20 2" xfId="45285" xr:uid="{00000000-0005-0000-0000-0000E0AA0000}"/>
    <cellStyle name="Percent 4 21" xfId="13933" xr:uid="{00000000-0005-0000-0000-0000E1AA0000}"/>
    <cellStyle name="Percent 4 22" xfId="33885" xr:uid="{00000000-0005-0000-0000-0000E2AA0000}"/>
    <cellStyle name="Percent 4 3" xfId="4226" xr:uid="{00000000-0005-0000-0000-0000E3AA0000}"/>
    <cellStyle name="Percent 4 3 10" xfId="4227" xr:uid="{00000000-0005-0000-0000-0000E4AA0000}"/>
    <cellStyle name="Percent 4 3 10 2" xfId="8352" xr:uid="{00000000-0005-0000-0000-0000E5AA0000}"/>
    <cellStyle name="Percent 4 3 10 2 2" xfId="28306" xr:uid="{00000000-0005-0000-0000-0000E6AA0000}"/>
    <cellStyle name="Percent 4 3 10 2 2 2" xfId="48256" xr:uid="{00000000-0005-0000-0000-0000E7AA0000}"/>
    <cellStyle name="Percent 4 3 10 2 3" xfId="19756" xr:uid="{00000000-0005-0000-0000-0000E8AA0000}"/>
    <cellStyle name="Percent 4 3 10 2 4" xfId="39706" xr:uid="{00000000-0005-0000-0000-0000E9AA0000}"/>
    <cellStyle name="Percent 4 3 10 3" xfId="11204" xr:uid="{00000000-0005-0000-0000-0000EAAA0000}"/>
    <cellStyle name="Percent 4 3 10 3 2" xfId="31156" xr:uid="{00000000-0005-0000-0000-0000EBAA0000}"/>
    <cellStyle name="Percent 4 3 10 3 2 2" xfId="51106" xr:uid="{00000000-0005-0000-0000-0000ECAA0000}"/>
    <cellStyle name="Percent 4 3 10 3 3" xfId="22606" xr:uid="{00000000-0005-0000-0000-0000EDAA0000}"/>
    <cellStyle name="Percent 4 3 10 3 4" xfId="42556" xr:uid="{00000000-0005-0000-0000-0000EEAA0000}"/>
    <cellStyle name="Percent 4 3 10 4" xfId="16904" xr:uid="{00000000-0005-0000-0000-0000EFAA0000}"/>
    <cellStyle name="Percent 4 3 10 4 2" xfId="36856" xr:uid="{00000000-0005-0000-0000-0000F0AA0000}"/>
    <cellStyle name="Percent 4 3 10 5" xfId="25456" xr:uid="{00000000-0005-0000-0000-0000F1AA0000}"/>
    <cellStyle name="Percent 4 3 10 5 2" xfId="45406" xr:uid="{00000000-0005-0000-0000-0000F2AA0000}"/>
    <cellStyle name="Percent 4 3 10 6" xfId="14054" xr:uid="{00000000-0005-0000-0000-0000F3AA0000}"/>
    <cellStyle name="Percent 4 3 10 7" xfId="34006" xr:uid="{00000000-0005-0000-0000-0000F4AA0000}"/>
    <cellStyle name="Percent 4 3 11" xfId="8351" xr:uid="{00000000-0005-0000-0000-0000F5AA0000}"/>
    <cellStyle name="Percent 4 3 11 2" xfId="28305" xr:uid="{00000000-0005-0000-0000-0000F6AA0000}"/>
    <cellStyle name="Percent 4 3 11 2 2" xfId="48255" xr:uid="{00000000-0005-0000-0000-0000F7AA0000}"/>
    <cellStyle name="Percent 4 3 11 3" xfId="19755" xr:uid="{00000000-0005-0000-0000-0000F8AA0000}"/>
    <cellStyle name="Percent 4 3 11 4" xfId="39705" xr:uid="{00000000-0005-0000-0000-0000F9AA0000}"/>
    <cellStyle name="Percent 4 3 12" xfId="11203" xr:uid="{00000000-0005-0000-0000-0000FAAA0000}"/>
    <cellStyle name="Percent 4 3 12 2" xfId="31155" xr:uid="{00000000-0005-0000-0000-0000FBAA0000}"/>
    <cellStyle name="Percent 4 3 12 2 2" xfId="51105" xr:uid="{00000000-0005-0000-0000-0000FCAA0000}"/>
    <cellStyle name="Percent 4 3 12 3" xfId="22605" xr:uid="{00000000-0005-0000-0000-0000FDAA0000}"/>
    <cellStyle name="Percent 4 3 12 4" xfId="42555" xr:uid="{00000000-0005-0000-0000-0000FEAA0000}"/>
    <cellStyle name="Percent 4 3 13" xfId="16903" xr:uid="{00000000-0005-0000-0000-0000FFAA0000}"/>
    <cellStyle name="Percent 4 3 13 2" xfId="36855" xr:uid="{00000000-0005-0000-0000-000000AB0000}"/>
    <cellStyle name="Percent 4 3 14" xfId="25455" xr:uid="{00000000-0005-0000-0000-000001AB0000}"/>
    <cellStyle name="Percent 4 3 14 2" xfId="45405" xr:uid="{00000000-0005-0000-0000-000002AB0000}"/>
    <cellStyle name="Percent 4 3 15" xfId="14053" xr:uid="{00000000-0005-0000-0000-000003AB0000}"/>
    <cellStyle name="Percent 4 3 16" xfId="34005" xr:uid="{00000000-0005-0000-0000-000004AB0000}"/>
    <cellStyle name="Percent 4 3 2" xfId="4228" xr:uid="{00000000-0005-0000-0000-000005AB0000}"/>
    <cellStyle name="Percent 4 3 2 10" xfId="14055" xr:uid="{00000000-0005-0000-0000-000006AB0000}"/>
    <cellStyle name="Percent 4 3 2 11" xfId="34007" xr:uid="{00000000-0005-0000-0000-000007AB0000}"/>
    <cellStyle name="Percent 4 3 2 2" xfId="4229" xr:uid="{00000000-0005-0000-0000-000008AB0000}"/>
    <cellStyle name="Percent 4 3 2 2 10" xfId="34008" xr:uid="{00000000-0005-0000-0000-000009AB0000}"/>
    <cellStyle name="Percent 4 3 2 2 2" xfId="4230" xr:uid="{00000000-0005-0000-0000-00000AAB0000}"/>
    <cellStyle name="Percent 4 3 2 2 2 2" xfId="4231" xr:uid="{00000000-0005-0000-0000-00000BAB0000}"/>
    <cellStyle name="Percent 4 3 2 2 2 2 2" xfId="8356" xr:uid="{00000000-0005-0000-0000-00000CAB0000}"/>
    <cellStyle name="Percent 4 3 2 2 2 2 2 2" xfId="28310" xr:uid="{00000000-0005-0000-0000-00000DAB0000}"/>
    <cellStyle name="Percent 4 3 2 2 2 2 2 2 2" xfId="48260" xr:uid="{00000000-0005-0000-0000-00000EAB0000}"/>
    <cellStyle name="Percent 4 3 2 2 2 2 2 3" xfId="19760" xr:uid="{00000000-0005-0000-0000-00000FAB0000}"/>
    <cellStyle name="Percent 4 3 2 2 2 2 2 4" xfId="39710" xr:uid="{00000000-0005-0000-0000-000010AB0000}"/>
    <cellStyle name="Percent 4 3 2 2 2 2 3" xfId="11208" xr:uid="{00000000-0005-0000-0000-000011AB0000}"/>
    <cellStyle name="Percent 4 3 2 2 2 2 3 2" xfId="31160" xr:uid="{00000000-0005-0000-0000-000012AB0000}"/>
    <cellStyle name="Percent 4 3 2 2 2 2 3 2 2" xfId="51110" xr:uid="{00000000-0005-0000-0000-000013AB0000}"/>
    <cellStyle name="Percent 4 3 2 2 2 2 3 3" xfId="22610" xr:uid="{00000000-0005-0000-0000-000014AB0000}"/>
    <cellStyle name="Percent 4 3 2 2 2 2 3 4" xfId="42560" xr:uid="{00000000-0005-0000-0000-000015AB0000}"/>
    <cellStyle name="Percent 4 3 2 2 2 2 4" xfId="16908" xr:uid="{00000000-0005-0000-0000-000016AB0000}"/>
    <cellStyle name="Percent 4 3 2 2 2 2 4 2" xfId="36860" xr:uid="{00000000-0005-0000-0000-000017AB0000}"/>
    <cellStyle name="Percent 4 3 2 2 2 2 5" xfId="25460" xr:uid="{00000000-0005-0000-0000-000018AB0000}"/>
    <cellStyle name="Percent 4 3 2 2 2 2 5 2" xfId="45410" xr:uid="{00000000-0005-0000-0000-000019AB0000}"/>
    <cellStyle name="Percent 4 3 2 2 2 2 6" xfId="14058" xr:uid="{00000000-0005-0000-0000-00001AAB0000}"/>
    <cellStyle name="Percent 4 3 2 2 2 2 7" xfId="34010" xr:uid="{00000000-0005-0000-0000-00001BAB0000}"/>
    <cellStyle name="Percent 4 3 2 2 2 3" xfId="8355" xr:uid="{00000000-0005-0000-0000-00001CAB0000}"/>
    <cellStyle name="Percent 4 3 2 2 2 3 2" xfId="28309" xr:uid="{00000000-0005-0000-0000-00001DAB0000}"/>
    <cellStyle name="Percent 4 3 2 2 2 3 2 2" xfId="48259" xr:uid="{00000000-0005-0000-0000-00001EAB0000}"/>
    <cellStyle name="Percent 4 3 2 2 2 3 3" xfId="19759" xr:uid="{00000000-0005-0000-0000-00001FAB0000}"/>
    <cellStyle name="Percent 4 3 2 2 2 3 4" xfId="39709" xr:uid="{00000000-0005-0000-0000-000020AB0000}"/>
    <cellStyle name="Percent 4 3 2 2 2 4" xfId="11207" xr:uid="{00000000-0005-0000-0000-000021AB0000}"/>
    <cellStyle name="Percent 4 3 2 2 2 4 2" xfId="31159" xr:uid="{00000000-0005-0000-0000-000022AB0000}"/>
    <cellStyle name="Percent 4 3 2 2 2 4 2 2" xfId="51109" xr:uid="{00000000-0005-0000-0000-000023AB0000}"/>
    <cellStyle name="Percent 4 3 2 2 2 4 3" xfId="22609" xr:uid="{00000000-0005-0000-0000-000024AB0000}"/>
    <cellStyle name="Percent 4 3 2 2 2 4 4" xfId="42559" xr:uid="{00000000-0005-0000-0000-000025AB0000}"/>
    <cellStyle name="Percent 4 3 2 2 2 5" xfId="16907" xr:uid="{00000000-0005-0000-0000-000026AB0000}"/>
    <cellStyle name="Percent 4 3 2 2 2 5 2" xfId="36859" xr:uid="{00000000-0005-0000-0000-000027AB0000}"/>
    <cellStyle name="Percent 4 3 2 2 2 6" xfId="25459" xr:uid="{00000000-0005-0000-0000-000028AB0000}"/>
    <cellStyle name="Percent 4 3 2 2 2 6 2" xfId="45409" xr:uid="{00000000-0005-0000-0000-000029AB0000}"/>
    <cellStyle name="Percent 4 3 2 2 2 7" xfId="14057" xr:uid="{00000000-0005-0000-0000-00002AAB0000}"/>
    <cellStyle name="Percent 4 3 2 2 2 8" xfId="34009" xr:uid="{00000000-0005-0000-0000-00002BAB0000}"/>
    <cellStyle name="Percent 4 3 2 2 3" xfId="4232" xr:uid="{00000000-0005-0000-0000-00002CAB0000}"/>
    <cellStyle name="Percent 4 3 2 2 3 2" xfId="4233" xr:uid="{00000000-0005-0000-0000-00002DAB0000}"/>
    <cellStyle name="Percent 4 3 2 2 3 2 2" xfId="8358" xr:uid="{00000000-0005-0000-0000-00002EAB0000}"/>
    <cellStyle name="Percent 4 3 2 2 3 2 2 2" xfId="28312" xr:uid="{00000000-0005-0000-0000-00002FAB0000}"/>
    <cellStyle name="Percent 4 3 2 2 3 2 2 2 2" xfId="48262" xr:uid="{00000000-0005-0000-0000-000030AB0000}"/>
    <cellStyle name="Percent 4 3 2 2 3 2 2 3" xfId="19762" xr:uid="{00000000-0005-0000-0000-000031AB0000}"/>
    <cellStyle name="Percent 4 3 2 2 3 2 2 4" xfId="39712" xr:uid="{00000000-0005-0000-0000-000032AB0000}"/>
    <cellStyle name="Percent 4 3 2 2 3 2 3" xfId="11210" xr:uid="{00000000-0005-0000-0000-000033AB0000}"/>
    <cellStyle name="Percent 4 3 2 2 3 2 3 2" xfId="31162" xr:uid="{00000000-0005-0000-0000-000034AB0000}"/>
    <cellStyle name="Percent 4 3 2 2 3 2 3 2 2" xfId="51112" xr:uid="{00000000-0005-0000-0000-000035AB0000}"/>
    <cellStyle name="Percent 4 3 2 2 3 2 3 3" xfId="22612" xr:uid="{00000000-0005-0000-0000-000036AB0000}"/>
    <cellStyle name="Percent 4 3 2 2 3 2 3 4" xfId="42562" xr:uid="{00000000-0005-0000-0000-000037AB0000}"/>
    <cellStyle name="Percent 4 3 2 2 3 2 4" xfId="16910" xr:uid="{00000000-0005-0000-0000-000038AB0000}"/>
    <cellStyle name="Percent 4 3 2 2 3 2 4 2" xfId="36862" xr:uid="{00000000-0005-0000-0000-000039AB0000}"/>
    <cellStyle name="Percent 4 3 2 2 3 2 5" xfId="25462" xr:uid="{00000000-0005-0000-0000-00003AAB0000}"/>
    <cellStyle name="Percent 4 3 2 2 3 2 5 2" xfId="45412" xr:uid="{00000000-0005-0000-0000-00003BAB0000}"/>
    <cellStyle name="Percent 4 3 2 2 3 2 6" xfId="14060" xr:uid="{00000000-0005-0000-0000-00003CAB0000}"/>
    <cellStyle name="Percent 4 3 2 2 3 2 7" xfId="34012" xr:uid="{00000000-0005-0000-0000-00003DAB0000}"/>
    <cellStyle name="Percent 4 3 2 2 3 3" xfId="8357" xr:uid="{00000000-0005-0000-0000-00003EAB0000}"/>
    <cellStyle name="Percent 4 3 2 2 3 3 2" xfId="28311" xr:uid="{00000000-0005-0000-0000-00003FAB0000}"/>
    <cellStyle name="Percent 4 3 2 2 3 3 2 2" xfId="48261" xr:uid="{00000000-0005-0000-0000-000040AB0000}"/>
    <cellStyle name="Percent 4 3 2 2 3 3 3" xfId="19761" xr:uid="{00000000-0005-0000-0000-000041AB0000}"/>
    <cellStyle name="Percent 4 3 2 2 3 3 4" xfId="39711" xr:uid="{00000000-0005-0000-0000-000042AB0000}"/>
    <cellStyle name="Percent 4 3 2 2 3 4" xfId="11209" xr:uid="{00000000-0005-0000-0000-000043AB0000}"/>
    <cellStyle name="Percent 4 3 2 2 3 4 2" xfId="31161" xr:uid="{00000000-0005-0000-0000-000044AB0000}"/>
    <cellStyle name="Percent 4 3 2 2 3 4 2 2" xfId="51111" xr:uid="{00000000-0005-0000-0000-000045AB0000}"/>
    <cellStyle name="Percent 4 3 2 2 3 4 3" xfId="22611" xr:uid="{00000000-0005-0000-0000-000046AB0000}"/>
    <cellStyle name="Percent 4 3 2 2 3 4 4" xfId="42561" xr:uid="{00000000-0005-0000-0000-000047AB0000}"/>
    <cellStyle name="Percent 4 3 2 2 3 5" xfId="16909" xr:uid="{00000000-0005-0000-0000-000048AB0000}"/>
    <cellStyle name="Percent 4 3 2 2 3 5 2" xfId="36861" xr:uid="{00000000-0005-0000-0000-000049AB0000}"/>
    <cellStyle name="Percent 4 3 2 2 3 6" xfId="25461" xr:uid="{00000000-0005-0000-0000-00004AAB0000}"/>
    <cellStyle name="Percent 4 3 2 2 3 6 2" xfId="45411" xr:uid="{00000000-0005-0000-0000-00004BAB0000}"/>
    <cellStyle name="Percent 4 3 2 2 3 7" xfId="14059" xr:uid="{00000000-0005-0000-0000-00004CAB0000}"/>
    <cellStyle name="Percent 4 3 2 2 3 8" xfId="34011" xr:uid="{00000000-0005-0000-0000-00004DAB0000}"/>
    <cellStyle name="Percent 4 3 2 2 4" xfId="4234" xr:uid="{00000000-0005-0000-0000-00004EAB0000}"/>
    <cellStyle name="Percent 4 3 2 2 4 2" xfId="8359" xr:uid="{00000000-0005-0000-0000-00004FAB0000}"/>
    <cellStyle name="Percent 4 3 2 2 4 2 2" xfId="28313" xr:uid="{00000000-0005-0000-0000-000050AB0000}"/>
    <cellStyle name="Percent 4 3 2 2 4 2 2 2" xfId="48263" xr:uid="{00000000-0005-0000-0000-000051AB0000}"/>
    <cellStyle name="Percent 4 3 2 2 4 2 3" xfId="19763" xr:uid="{00000000-0005-0000-0000-000052AB0000}"/>
    <cellStyle name="Percent 4 3 2 2 4 2 4" xfId="39713" xr:uid="{00000000-0005-0000-0000-000053AB0000}"/>
    <cellStyle name="Percent 4 3 2 2 4 3" xfId="11211" xr:uid="{00000000-0005-0000-0000-000054AB0000}"/>
    <cellStyle name="Percent 4 3 2 2 4 3 2" xfId="31163" xr:uid="{00000000-0005-0000-0000-000055AB0000}"/>
    <cellStyle name="Percent 4 3 2 2 4 3 2 2" xfId="51113" xr:uid="{00000000-0005-0000-0000-000056AB0000}"/>
    <cellStyle name="Percent 4 3 2 2 4 3 3" xfId="22613" xr:uid="{00000000-0005-0000-0000-000057AB0000}"/>
    <cellStyle name="Percent 4 3 2 2 4 3 4" xfId="42563" xr:uid="{00000000-0005-0000-0000-000058AB0000}"/>
    <cellStyle name="Percent 4 3 2 2 4 4" xfId="16911" xr:uid="{00000000-0005-0000-0000-000059AB0000}"/>
    <cellStyle name="Percent 4 3 2 2 4 4 2" xfId="36863" xr:uid="{00000000-0005-0000-0000-00005AAB0000}"/>
    <cellStyle name="Percent 4 3 2 2 4 5" xfId="25463" xr:uid="{00000000-0005-0000-0000-00005BAB0000}"/>
    <cellStyle name="Percent 4 3 2 2 4 5 2" xfId="45413" xr:uid="{00000000-0005-0000-0000-00005CAB0000}"/>
    <cellStyle name="Percent 4 3 2 2 4 6" xfId="14061" xr:uid="{00000000-0005-0000-0000-00005DAB0000}"/>
    <cellStyle name="Percent 4 3 2 2 4 7" xfId="34013" xr:uid="{00000000-0005-0000-0000-00005EAB0000}"/>
    <cellStyle name="Percent 4 3 2 2 5" xfId="8354" xr:uid="{00000000-0005-0000-0000-00005FAB0000}"/>
    <cellStyle name="Percent 4 3 2 2 5 2" xfId="28308" xr:uid="{00000000-0005-0000-0000-000060AB0000}"/>
    <cellStyle name="Percent 4 3 2 2 5 2 2" xfId="48258" xr:uid="{00000000-0005-0000-0000-000061AB0000}"/>
    <cellStyle name="Percent 4 3 2 2 5 3" xfId="19758" xr:uid="{00000000-0005-0000-0000-000062AB0000}"/>
    <cellStyle name="Percent 4 3 2 2 5 4" xfId="39708" xr:uid="{00000000-0005-0000-0000-000063AB0000}"/>
    <cellStyle name="Percent 4 3 2 2 6" xfId="11206" xr:uid="{00000000-0005-0000-0000-000064AB0000}"/>
    <cellStyle name="Percent 4 3 2 2 6 2" xfId="31158" xr:uid="{00000000-0005-0000-0000-000065AB0000}"/>
    <cellStyle name="Percent 4 3 2 2 6 2 2" xfId="51108" xr:uid="{00000000-0005-0000-0000-000066AB0000}"/>
    <cellStyle name="Percent 4 3 2 2 6 3" xfId="22608" xr:uid="{00000000-0005-0000-0000-000067AB0000}"/>
    <cellStyle name="Percent 4 3 2 2 6 4" xfId="42558" xr:uid="{00000000-0005-0000-0000-000068AB0000}"/>
    <cellStyle name="Percent 4 3 2 2 7" xfId="16906" xr:uid="{00000000-0005-0000-0000-000069AB0000}"/>
    <cellStyle name="Percent 4 3 2 2 7 2" xfId="36858" xr:uid="{00000000-0005-0000-0000-00006AAB0000}"/>
    <cellStyle name="Percent 4 3 2 2 8" xfId="25458" xr:uid="{00000000-0005-0000-0000-00006BAB0000}"/>
    <cellStyle name="Percent 4 3 2 2 8 2" xfId="45408" xr:uid="{00000000-0005-0000-0000-00006CAB0000}"/>
    <cellStyle name="Percent 4 3 2 2 9" xfId="14056" xr:uid="{00000000-0005-0000-0000-00006DAB0000}"/>
    <cellStyle name="Percent 4 3 2 3" xfId="4235" xr:uid="{00000000-0005-0000-0000-00006EAB0000}"/>
    <cellStyle name="Percent 4 3 2 3 2" xfId="4236" xr:uid="{00000000-0005-0000-0000-00006FAB0000}"/>
    <cellStyle name="Percent 4 3 2 3 2 2" xfId="8361" xr:uid="{00000000-0005-0000-0000-000070AB0000}"/>
    <cellStyle name="Percent 4 3 2 3 2 2 2" xfId="28315" xr:uid="{00000000-0005-0000-0000-000071AB0000}"/>
    <cellStyle name="Percent 4 3 2 3 2 2 2 2" xfId="48265" xr:uid="{00000000-0005-0000-0000-000072AB0000}"/>
    <cellStyle name="Percent 4 3 2 3 2 2 3" xfId="19765" xr:uid="{00000000-0005-0000-0000-000073AB0000}"/>
    <cellStyle name="Percent 4 3 2 3 2 2 4" xfId="39715" xr:uid="{00000000-0005-0000-0000-000074AB0000}"/>
    <cellStyle name="Percent 4 3 2 3 2 3" xfId="11213" xr:uid="{00000000-0005-0000-0000-000075AB0000}"/>
    <cellStyle name="Percent 4 3 2 3 2 3 2" xfId="31165" xr:uid="{00000000-0005-0000-0000-000076AB0000}"/>
    <cellStyle name="Percent 4 3 2 3 2 3 2 2" xfId="51115" xr:uid="{00000000-0005-0000-0000-000077AB0000}"/>
    <cellStyle name="Percent 4 3 2 3 2 3 3" xfId="22615" xr:uid="{00000000-0005-0000-0000-000078AB0000}"/>
    <cellStyle name="Percent 4 3 2 3 2 3 4" xfId="42565" xr:uid="{00000000-0005-0000-0000-000079AB0000}"/>
    <cellStyle name="Percent 4 3 2 3 2 4" xfId="16913" xr:uid="{00000000-0005-0000-0000-00007AAB0000}"/>
    <cellStyle name="Percent 4 3 2 3 2 4 2" xfId="36865" xr:uid="{00000000-0005-0000-0000-00007BAB0000}"/>
    <cellStyle name="Percent 4 3 2 3 2 5" xfId="25465" xr:uid="{00000000-0005-0000-0000-00007CAB0000}"/>
    <cellStyle name="Percent 4 3 2 3 2 5 2" xfId="45415" xr:uid="{00000000-0005-0000-0000-00007DAB0000}"/>
    <cellStyle name="Percent 4 3 2 3 2 6" xfId="14063" xr:uid="{00000000-0005-0000-0000-00007EAB0000}"/>
    <cellStyle name="Percent 4 3 2 3 2 7" xfId="34015" xr:uid="{00000000-0005-0000-0000-00007FAB0000}"/>
    <cellStyle name="Percent 4 3 2 3 3" xfId="8360" xr:uid="{00000000-0005-0000-0000-000080AB0000}"/>
    <cellStyle name="Percent 4 3 2 3 3 2" xfId="28314" xr:uid="{00000000-0005-0000-0000-000081AB0000}"/>
    <cellStyle name="Percent 4 3 2 3 3 2 2" xfId="48264" xr:uid="{00000000-0005-0000-0000-000082AB0000}"/>
    <cellStyle name="Percent 4 3 2 3 3 3" xfId="19764" xr:uid="{00000000-0005-0000-0000-000083AB0000}"/>
    <cellStyle name="Percent 4 3 2 3 3 4" xfId="39714" xr:uid="{00000000-0005-0000-0000-000084AB0000}"/>
    <cellStyle name="Percent 4 3 2 3 4" xfId="11212" xr:uid="{00000000-0005-0000-0000-000085AB0000}"/>
    <cellStyle name="Percent 4 3 2 3 4 2" xfId="31164" xr:uid="{00000000-0005-0000-0000-000086AB0000}"/>
    <cellStyle name="Percent 4 3 2 3 4 2 2" xfId="51114" xr:uid="{00000000-0005-0000-0000-000087AB0000}"/>
    <cellStyle name="Percent 4 3 2 3 4 3" xfId="22614" xr:uid="{00000000-0005-0000-0000-000088AB0000}"/>
    <cellStyle name="Percent 4 3 2 3 4 4" xfId="42564" xr:uid="{00000000-0005-0000-0000-000089AB0000}"/>
    <cellStyle name="Percent 4 3 2 3 5" xfId="16912" xr:uid="{00000000-0005-0000-0000-00008AAB0000}"/>
    <cellStyle name="Percent 4 3 2 3 5 2" xfId="36864" xr:uid="{00000000-0005-0000-0000-00008BAB0000}"/>
    <cellStyle name="Percent 4 3 2 3 6" xfId="25464" xr:uid="{00000000-0005-0000-0000-00008CAB0000}"/>
    <cellStyle name="Percent 4 3 2 3 6 2" xfId="45414" xr:uid="{00000000-0005-0000-0000-00008DAB0000}"/>
    <cellStyle name="Percent 4 3 2 3 7" xfId="14062" xr:uid="{00000000-0005-0000-0000-00008EAB0000}"/>
    <cellStyle name="Percent 4 3 2 3 8" xfId="34014" xr:uid="{00000000-0005-0000-0000-00008FAB0000}"/>
    <cellStyle name="Percent 4 3 2 4" xfId="4237" xr:uid="{00000000-0005-0000-0000-000090AB0000}"/>
    <cellStyle name="Percent 4 3 2 4 2" xfId="4238" xr:uid="{00000000-0005-0000-0000-000091AB0000}"/>
    <cellStyle name="Percent 4 3 2 4 2 2" xfId="8363" xr:uid="{00000000-0005-0000-0000-000092AB0000}"/>
    <cellStyle name="Percent 4 3 2 4 2 2 2" xfId="28317" xr:uid="{00000000-0005-0000-0000-000093AB0000}"/>
    <cellStyle name="Percent 4 3 2 4 2 2 2 2" xfId="48267" xr:uid="{00000000-0005-0000-0000-000094AB0000}"/>
    <cellStyle name="Percent 4 3 2 4 2 2 3" xfId="19767" xr:uid="{00000000-0005-0000-0000-000095AB0000}"/>
    <cellStyle name="Percent 4 3 2 4 2 2 4" xfId="39717" xr:uid="{00000000-0005-0000-0000-000096AB0000}"/>
    <cellStyle name="Percent 4 3 2 4 2 3" xfId="11215" xr:uid="{00000000-0005-0000-0000-000097AB0000}"/>
    <cellStyle name="Percent 4 3 2 4 2 3 2" xfId="31167" xr:uid="{00000000-0005-0000-0000-000098AB0000}"/>
    <cellStyle name="Percent 4 3 2 4 2 3 2 2" xfId="51117" xr:uid="{00000000-0005-0000-0000-000099AB0000}"/>
    <cellStyle name="Percent 4 3 2 4 2 3 3" xfId="22617" xr:uid="{00000000-0005-0000-0000-00009AAB0000}"/>
    <cellStyle name="Percent 4 3 2 4 2 3 4" xfId="42567" xr:uid="{00000000-0005-0000-0000-00009BAB0000}"/>
    <cellStyle name="Percent 4 3 2 4 2 4" xfId="16915" xr:uid="{00000000-0005-0000-0000-00009CAB0000}"/>
    <cellStyle name="Percent 4 3 2 4 2 4 2" xfId="36867" xr:uid="{00000000-0005-0000-0000-00009DAB0000}"/>
    <cellStyle name="Percent 4 3 2 4 2 5" xfId="25467" xr:uid="{00000000-0005-0000-0000-00009EAB0000}"/>
    <cellStyle name="Percent 4 3 2 4 2 5 2" xfId="45417" xr:uid="{00000000-0005-0000-0000-00009FAB0000}"/>
    <cellStyle name="Percent 4 3 2 4 2 6" xfId="14065" xr:uid="{00000000-0005-0000-0000-0000A0AB0000}"/>
    <cellStyle name="Percent 4 3 2 4 2 7" xfId="34017" xr:uid="{00000000-0005-0000-0000-0000A1AB0000}"/>
    <cellStyle name="Percent 4 3 2 4 3" xfId="8362" xr:uid="{00000000-0005-0000-0000-0000A2AB0000}"/>
    <cellStyle name="Percent 4 3 2 4 3 2" xfId="28316" xr:uid="{00000000-0005-0000-0000-0000A3AB0000}"/>
    <cellStyle name="Percent 4 3 2 4 3 2 2" xfId="48266" xr:uid="{00000000-0005-0000-0000-0000A4AB0000}"/>
    <cellStyle name="Percent 4 3 2 4 3 3" xfId="19766" xr:uid="{00000000-0005-0000-0000-0000A5AB0000}"/>
    <cellStyle name="Percent 4 3 2 4 3 4" xfId="39716" xr:uid="{00000000-0005-0000-0000-0000A6AB0000}"/>
    <cellStyle name="Percent 4 3 2 4 4" xfId="11214" xr:uid="{00000000-0005-0000-0000-0000A7AB0000}"/>
    <cellStyle name="Percent 4 3 2 4 4 2" xfId="31166" xr:uid="{00000000-0005-0000-0000-0000A8AB0000}"/>
    <cellStyle name="Percent 4 3 2 4 4 2 2" xfId="51116" xr:uid="{00000000-0005-0000-0000-0000A9AB0000}"/>
    <cellStyle name="Percent 4 3 2 4 4 3" xfId="22616" xr:uid="{00000000-0005-0000-0000-0000AAAB0000}"/>
    <cellStyle name="Percent 4 3 2 4 4 4" xfId="42566" xr:uid="{00000000-0005-0000-0000-0000ABAB0000}"/>
    <cellStyle name="Percent 4 3 2 4 5" xfId="16914" xr:uid="{00000000-0005-0000-0000-0000ACAB0000}"/>
    <cellStyle name="Percent 4 3 2 4 5 2" xfId="36866" xr:uid="{00000000-0005-0000-0000-0000ADAB0000}"/>
    <cellStyle name="Percent 4 3 2 4 6" xfId="25466" xr:uid="{00000000-0005-0000-0000-0000AEAB0000}"/>
    <cellStyle name="Percent 4 3 2 4 6 2" xfId="45416" xr:uid="{00000000-0005-0000-0000-0000AFAB0000}"/>
    <cellStyle name="Percent 4 3 2 4 7" xfId="14064" xr:uid="{00000000-0005-0000-0000-0000B0AB0000}"/>
    <cellStyle name="Percent 4 3 2 4 8" xfId="34016" xr:uid="{00000000-0005-0000-0000-0000B1AB0000}"/>
    <cellStyle name="Percent 4 3 2 5" xfId="4239" xr:uid="{00000000-0005-0000-0000-0000B2AB0000}"/>
    <cellStyle name="Percent 4 3 2 5 2" xfId="8364" xr:uid="{00000000-0005-0000-0000-0000B3AB0000}"/>
    <cellStyle name="Percent 4 3 2 5 2 2" xfId="28318" xr:uid="{00000000-0005-0000-0000-0000B4AB0000}"/>
    <cellStyle name="Percent 4 3 2 5 2 2 2" xfId="48268" xr:uid="{00000000-0005-0000-0000-0000B5AB0000}"/>
    <cellStyle name="Percent 4 3 2 5 2 3" xfId="19768" xr:uid="{00000000-0005-0000-0000-0000B6AB0000}"/>
    <cellStyle name="Percent 4 3 2 5 2 4" xfId="39718" xr:uid="{00000000-0005-0000-0000-0000B7AB0000}"/>
    <cellStyle name="Percent 4 3 2 5 3" xfId="11216" xr:uid="{00000000-0005-0000-0000-0000B8AB0000}"/>
    <cellStyle name="Percent 4 3 2 5 3 2" xfId="31168" xr:uid="{00000000-0005-0000-0000-0000B9AB0000}"/>
    <cellStyle name="Percent 4 3 2 5 3 2 2" xfId="51118" xr:uid="{00000000-0005-0000-0000-0000BAAB0000}"/>
    <cellStyle name="Percent 4 3 2 5 3 3" xfId="22618" xr:uid="{00000000-0005-0000-0000-0000BBAB0000}"/>
    <cellStyle name="Percent 4 3 2 5 3 4" xfId="42568" xr:uid="{00000000-0005-0000-0000-0000BCAB0000}"/>
    <cellStyle name="Percent 4 3 2 5 4" xfId="16916" xr:uid="{00000000-0005-0000-0000-0000BDAB0000}"/>
    <cellStyle name="Percent 4 3 2 5 4 2" xfId="36868" xr:uid="{00000000-0005-0000-0000-0000BEAB0000}"/>
    <cellStyle name="Percent 4 3 2 5 5" xfId="25468" xr:uid="{00000000-0005-0000-0000-0000BFAB0000}"/>
    <cellStyle name="Percent 4 3 2 5 5 2" xfId="45418" xr:uid="{00000000-0005-0000-0000-0000C0AB0000}"/>
    <cellStyle name="Percent 4 3 2 5 6" xfId="14066" xr:uid="{00000000-0005-0000-0000-0000C1AB0000}"/>
    <cellStyle name="Percent 4 3 2 5 7" xfId="34018" xr:uid="{00000000-0005-0000-0000-0000C2AB0000}"/>
    <cellStyle name="Percent 4 3 2 6" xfId="8353" xr:uid="{00000000-0005-0000-0000-0000C3AB0000}"/>
    <cellStyle name="Percent 4 3 2 6 2" xfId="28307" xr:uid="{00000000-0005-0000-0000-0000C4AB0000}"/>
    <cellStyle name="Percent 4 3 2 6 2 2" xfId="48257" xr:uid="{00000000-0005-0000-0000-0000C5AB0000}"/>
    <cellStyle name="Percent 4 3 2 6 3" xfId="19757" xr:uid="{00000000-0005-0000-0000-0000C6AB0000}"/>
    <cellStyle name="Percent 4 3 2 6 4" xfId="39707" xr:uid="{00000000-0005-0000-0000-0000C7AB0000}"/>
    <cellStyle name="Percent 4 3 2 7" xfId="11205" xr:uid="{00000000-0005-0000-0000-0000C8AB0000}"/>
    <cellStyle name="Percent 4 3 2 7 2" xfId="31157" xr:uid="{00000000-0005-0000-0000-0000C9AB0000}"/>
    <cellStyle name="Percent 4 3 2 7 2 2" xfId="51107" xr:uid="{00000000-0005-0000-0000-0000CAAB0000}"/>
    <cellStyle name="Percent 4 3 2 7 3" xfId="22607" xr:uid="{00000000-0005-0000-0000-0000CBAB0000}"/>
    <cellStyle name="Percent 4 3 2 7 4" xfId="42557" xr:uid="{00000000-0005-0000-0000-0000CCAB0000}"/>
    <cellStyle name="Percent 4 3 2 8" xfId="16905" xr:uid="{00000000-0005-0000-0000-0000CDAB0000}"/>
    <cellStyle name="Percent 4 3 2 8 2" xfId="36857" xr:uid="{00000000-0005-0000-0000-0000CEAB0000}"/>
    <cellStyle name="Percent 4 3 2 9" xfId="25457" xr:uid="{00000000-0005-0000-0000-0000CFAB0000}"/>
    <cellStyle name="Percent 4 3 2 9 2" xfId="45407" xr:uid="{00000000-0005-0000-0000-0000D0AB0000}"/>
    <cellStyle name="Percent 4 3 3" xfId="4240" xr:uid="{00000000-0005-0000-0000-0000D1AB0000}"/>
    <cellStyle name="Percent 4 3 3 10" xfId="14067" xr:uid="{00000000-0005-0000-0000-0000D2AB0000}"/>
    <cellStyle name="Percent 4 3 3 11" xfId="34019" xr:uid="{00000000-0005-0000-0000-0000D3AB0000}"/>
    <cellStyle name="Percent 4 3 3 2" xfId="4241" xr:uid="{00000000-0005-0000-0000-0000D4AB0000}"/>
    <cellStyle name="Percent 4 3 3 2 10" xfId="34020" xr:uid="{00000000-0005-0000-0000-0000D5AB0000}"/>
    <cellStyle name="Percent 4 3 3 2 2" xfId="4242" xr:uid="{00000000-0005-0000-0000-0000D6AB0000}"/>
    <cellStyle name="Percent 4 3 3 2 2 2" xfId="4243" xr:uid="{00000000-0005-0000-0000-0000D7AB0000}"/>
    <cellStyle name="Percent 4 3 3 2 2 2 2" xfId="8368" xr:uid="{00000000-0005-0000-0000-0000D8AB0000}"/>
    <cellStyle name="Percent 4 3 3 2 2 2 2 2" xfId="28322" xr:uid="{00000000-0005-0000-0000-0000D9AB0000}"/>
    <cellStyle name="Percent 4 3 3 2 2 2 2 2 2" xfId="48272" xr:uid="{00000000-0005-0000-0000-0000DAAB0000}"/>
    <cellStyle name="Percent 4 3 3 2 2 2 2 3" xfId="19772" xr:uid="{00000000-0005-0000-0000-0000DBAB0000}"/>
    <cellStyle name="Percent 4 3 3 2 2 2 2 4" xfId="39722" xr:uid="{00000000-0005-0000-0000-0000DCAB0000}"/>
    <cellStyle name="Percent 4 3 3 2 2 2 3" xfId="11220" xr:uid="{00000000-0005-0000-0000-0000DDAB0000}"/>
    <cellStyle name="Percent 4 3 3 2 2 2 3 2" xfId="31172" xr:uid="{00000000-0005-0000-0000-0000DEAB0000}"/>
    <cellStyle name="Percent 4 3 3 2 2 2 3 2 2" xfId="51122" xr:uid="{00000000-0005-0000-0000-0000DFAB0000}"/>
    <cellStyle name="Percent 4 3 3 2 2 2 3 3" xfId="22622" xr:uid="{00000000-0005-0000-0000-0000E0AB0000}"/>
    <cellStyle name="Percent 4 3 3 2 2 2 3 4" xfId="42572" xr:uid="{00000000-0005-0000-0000-0000E1AB0000}"/>
    <cellStyle name="Percent 4 3 3 2 2 2 4" xfId="16920" xr:uid="{00000000-0005-0000-0000-0000E2AB0000}"/>
    <cellStyle name="Percent 4 3 3 2 2 2 4 2" xfId="36872" xr:uid="{00000000-0005-0000-0000-0000E3AB0000}"/>
    <cellStyle name="Percent 4 3 3 2 2 2 5" xfId="25472" xr:uid="{00000000-0005-0000-0000-0000E4AB0000}"/>
    <cellStyle name="Percent 4 3 3 2 2 2 5 2" xfId="45422" xr:uid="{00000000-0005-0000-0000-0000E5AB0000}"/>
    <cellStyle name="Percent 4 3 3 2 2 2 6" xfId="14070" xr:uid="{00000000-0005-0000-0000-0000E6AB0000}"/>
    <cellStyle name="Percent 4 3 3 2 2 2 7" xfId="34022" xr:uid="{00000000-0005-0000-0000-0000E7AB0000}"/>
    <cellStyle name="Percent 4 3 3 2 2 3" xfId="8367" xr:uid="{00000000-0005-0000-0000-0000E8AB0000}"/>
    <cellStyle name="Percent 4 3 3 2 2 3 2" xfId="28321" xr:uid="{00000000-0005-0000-0000-0000E9AB0000}"/>
    <cellStyle name="Percent 4 3 3 2 2 3 2 2" xfId="48271" xr:uid="{00000000-0005-0000-0000-0000EAAB0000}"/>
    <cellStyle name="Percent 4 3 3 2 2 3 3" xfId="19771" xr:uid="{00000000-0005-0000-0000-0000EBAB0000}"/>
    <cellStyle name="Percent 4 3 3 2 2 3 4" xfId="39721" xr:uid="{00000000-0005-0000-0000-0000ECAB0000}"/>
    <cellStyle name="Percent 4 3 3 2 2 4" xfId="11219" xr:uid="{00000000-0005-0000-0000-0000EDAB0000}"/>
    <cellStyle name="Percent 4 3 3 2 2 4 2" xfId="31171" xr:uid="{00000000-0005-0000-0000-0000EEAB0000}"/>
    <cellStyle name="Percent 4 3 3 2 2 4 2 2" xfId="51121" xr:uid="{00000000-0005-0000-0000-0000EFAB0000}"/>
    <cellStyle name="Percent 4 3 3 2 2 4 3" xfId="22621" xr:uid="{00000000-0005-0000-0000-0000F0AB0000}"/>
    <cellStyle name="Percent 4 3 3 2 2 4 4" xfId="42571" xr:uid="{00000000-0005-0000-0000-0000F1AB0000}"/>
    <cellStyle name="Percent 4 3 3 2 2 5" xfId="16919" xr:uid="{00000000-0005-0000-0000-0000F2AB0000}"/>
    <cellStyle name="Percent 4 3 3 2 2 5 2" xfId="36871" xr:uid="{00000000-0005-0000-0000-0000F3AB0000}"/>
    <cellStyle name="Percent 4 3 3 2 2 6" xfId="25471" xr:uid="{00000000-0005-0000-0000-0000F4AB0000}"/>
    <cellStyle name="Percent 4 3 3 2 2 6 2" xfId="45421" xr:uid="{00000000-0005-0000-0000-0000F5AB0000}"/>
    <cellStyle name="Percent 4 3 3 2 2 7" xfId="14069" xr:uid="{00000000-0005-0000-0000-0000F6AB0000}"/>
    <cellStyle name="Percent 4 3 3 2 2 8" xfId="34021" xr:uid="{00000000-0005-0000-0000-0000F7AB0000}"/>
    <cellStyle name="Percent 4 3 3 2 3" xfId="4244" xr:uid="{00000000-0005-0000-0000-0000F8AB0000}"/>
    <cellStyle name="Percent 4 3 3 2 3 2" xfId="4245" xr:uid="{00000000-0005-0000-0000-0000F9AB0000}"/>
    <cellStyle name="Percent 4 3 3 2 3 2 2" xfId="8370" xr:uid="{00000000-0005-0000-0000-0000FAAB0000}"/>
    <cellStyle name="Percent 4 3 3 2 3 2 2 2" xfId="28324" xr:uid="{00000000-0005-0000-0000-0000FBAB0000}"/>
    <cellStyle name="Percent 4 3 3 2 3 2 2 2 2" xfId="48274" xr:uid="{00000000-0005-0000-0000-0000FCAB0000}"/>
    <cellStyle name="Percent 4 3 3 2 3 2 2 3" xfId="19774" xr:uid="{00000000-0005-0000-0000-0000FDAB0000}"/>
    <cellStyle name="Percent 4 3 3 2 3 2 2 4" xfId="39724" xr:uid="{00000000-0005-0000-0000-0000FEAB0000}"/>
    <cellStyle name="Percent 4 3 3 2 3 2 3" xfId="11222" xr:uid="{00000000-0005-0000-0000-0000FFAB0000}"/>
    <cellStyle name="Percent 4 3 3 2 3 2 3 2" xfId="31174" xr:uid="{00000000-0005-0000-0000-000000AC0000}"/>
    <cellStyle name="Percent 4 3 3 2 3 2 3 2 2" xfId="51124" xr:uid="{00000000-0005-0000-0000-000001AC0000}"/>
    <cellStyle name="Percent 4 3 3 2 3 2 3 3" xfId="22624" xr:uid="{00000000-0005-0000-0000-000002AC0000}"/>
    <cellStyle name="Percent 4 3 3 2 3 2 3 4" xfId="42574" xr:uid="{00000000-0005-0000-0000-000003AC0000}"/>
    <cellStyle name="Percent 4 3 3 2 3 2 4" xfId="16922" xr:uid="{00000000-0005-0000-0000-000004AC0000}"/>
    <cellStyle name="Percent 4 3 3 2 3 2 4 2" xfId="36874" xr:uid="{00000000-0005-0000-0000-000005AC0000}"/>
    <cellStyle name="Percent 4 3 3 2 3 2 5" xfId="25474" xr:uid="{00000000-0005-0000-0000-000006AC0000}"/>
    <cellStyle name="Percent 4 3 3 2 3 2 5 2" xfId="45424" xr:uid="{00000000-0005-0000-0000-000007AC0000}"/>
    <cellStyle name="Percent 4 3 3 2 3 2 6" xfId="14072" xr:uid="{00000000-0005-0000-0000-000008AC0000}"/>
    <cellStyle name="Percent 4 3 3 2 3 2 7" xfId="34024" xr:uid="{00000000-0005-0000-0000-000009AC0000}"/>
    <cellStyle name="Percent 4 3 3 2 3 3" xfId="8369" xr:uid="{00000000-0005-0000-0000-00000AAC0000}"/>
    <cellStyle name="Percent 4 3 3 2 3 3 2" xfId="28323" xr:uid="{00000000-0005-0000-0000-00000BAC0000}"/>
    <cellStyle name="Percent 4 3 3 2 3 3 2 2" xfId="48273" xr:uid="{00000000-0005-0000-0000-00000CAC0000}"/>
    <cellStyle name="Percent 4 3 3 2 3 3 3" xfId="19773" xr:uid="{00000000-0005-0000-0000-00000DAC0000}"/>
    <cellStyle name="Percent 4 3 3 2 3 3 4" xfId="39723" xr:uid="{00000000-0005-0000-0000-00000EAC0000}"/>
    <cellStyle name="Percent 4 3 3 2 3 4" xfId="11221" xr:uid="{00000000-0005-0000-0000-00000FAC0000}"/>
    <cellStyle name="Percent 4 3 3 2 3 4 2" xfId="31173" xr:uid="{00000000-0005-0000-0000-000010AC0000}"/>
    <cellStyle name="Percent 4 3 3 2 3 4 2 2" xfId="51123" xr:uid="{00000000-0005-0000-0000-000011AC0000}"/>
    <cellStyle name="Percent 4 3 3 2 3 4 3" xfId="22623" xr:uid="{00000000-0005-0000-0000-000012AC0000}"/>
    <cellStyle name="Percent 4 3 3 2 3 4 4" xfId="42573" xr:uid="{00000000-0005-0000-0000-000013AC0000}"/>
    <cellStyle name="Percent 4 3 3 2 3 5" xfId="16921" xr:uid="{00000000-0005-0000-0000-000014AC0000}"/>
    <cellStyle name="Percent 4 3 3 2 3 5 2" xfId="36873" xr:uid="{00000000-0005-0000-0000-000015AC0000}"/>
    <cellStyle name="Percent 4 3 3 2 3 6" xfId="25473" xr:uid="{00000000-0005-0000-0000-000016AC0000}"/>
    <cellStyle name="Percent 4 3 3 2 3 6 2" xfId="45423" xr:uid="{00000000-0005-0000-0000-000017AC0000}"/>
    <cellStyle name="Percent 4 3 3 2 3 7" xfId="14071" xr:uid="{00000000-0005-0000-0000-000018AC0000}"/>
    <cellStyle name="Percent 4 3 3 2 3 8" xfId="34023" xr:uid="{00000000-0005-0000-0000-000019AC0000}"/>
    <cellStyle name="Percent 4 3 3 2 4" xfId="4246" xr:uid="{00000000-0005-0000-0000-00001AAC0000}"/>
    <cellStyle name="Percent 4 3 3 2 4 2" xfId="8371" xr:uid="{00000000-0005-0000-0000-00001BAC0000}"/>
    <cellStyle name="Percent 4 3 3 2 4 2 2" xfId="28325" xr:uid="{00000000-0005-0000-0000-00001CAC0000}"/>
    <cellStyle name="Percent 4 3 3 2 4 2 2 2" xfId="48275" xr:uid="{00000000-0005-0000-0000-00001DAC0000}"/>
    <cellStyle name="Percent 4 3 3 2 4 2 3" xfId="19775" xr:uid="{00000000-0005-0000-0000-00001EAC0000}"/>
    <cellStyle name="Percent 4 3 3 2 4 2 4" xfId="39725" xr:uid="{00000000-0005-0000-0000-00001FAC0000}"/>
    <cellStyle name="Percent 4 3 3 2 4 3" xfId="11223" xr:uid="{00000000-0005-0000-0000-000020AC0000}"/>
    <cellStyle name="Percent 4 3 3 2 4 3 2" xfId="31175" xr:uid="{00000000-0005-0000-0000-000021AC0000}"/>
    <cellStyle name="Percent 4 3 3 2 4 3 2 2" xfId="51125" xr:uid="{00000000-0005-0000-0000-000022AC0000}"/>
    <cellStyle name="Percent 4 3 3 2 4 3 3" xfId="22625" xr:uid="{00000000-0005-0000-0000-000023AC0000}"/>
    <cellStyle name="Percent 4 3 3 2 4 3 4" xfId="42575" xr:uid="{00000000-0005-0000-0000-000024AC0000}"/>
    <cellStyle name="Percent 4 3 3 2 4 4" xfId="16923" xr:uid="{00000000-0005-0000-0000-000025AC0000}"/>
    <cellStyle name="Percent 4 3 3 2 4 4 2" xfId="36875" xr:uid="{00000000-0005-0000-0000-000026AC0000}"/>
    <cellStyle name="Percent 4 3 3 2 4 5" xfId="25475" xr:uid="{00000000-0005-0000-0000-000027AC0000}"/>
    <cellStyle name="Percent 4 3 3 2 4 5 2" xfId="45425" xr:uid="{00000000-0005-0000-0000-000028AC0000}"/>
    <cellStyle name="Percent 4 3 3 2 4 6" xfId="14073" xr:uid="{00000000-0005-0000-0000-000029AC0000}"/>
    <cellStyle name="Percent 4 3 3 2 4 7" xfId="34025" xr:uid="{00000000-0005-0000-0000-00002AAC0000}"/>
    <cellStyle name="Percent 4 3 3 2 5" xfId="8366" xr:uid="{00000000-0005-0000-0000-00002BAC0000}"/>
    <cellStyle name="Percent 4 3 3 2 5 2" xfId="28320" xr:uid="{00000000-0005-0000-0000-00002CAC0000}"/>
    <cellStyle name="Percent 4 3 3 2 5 2 2" xfId="48270" xr:uid="{00000000-0005-0000-0000-00002DAC0000}"/>
    <cellStyle name="Percent 4 3 3 2 5 3" xfId="19770" xr:uid="{00000000-0005-0000-0000-00002EAC0000}"/>
    <cellStyle name="Percent 4 3 3 2 5 4" xfId="39720" xr:uid="{00000000-0005-0000-0000-00002FAC0000}"/>
    <cellStyle name="Percent 4 3 3 2 6" xfId="11218" xr:uid="{00000000-0005-0000-0000-000030AC0000}"/>
    <cellStyle name="Percent 4 3 3 2 6 2" xfId="31170" xr:uid="{00000000-0005-0000-0000-000031AC0000}"/>
    <cellStyle name="Percent 4 3 3 2 6 2 2" xfId="51120" xr:uid="{00000000-0005-0000-0000-000032AC0000}"/>
    <cellStyle name="Percent 4 3 3 2 6 3" xfId="22620" xr:uid="{00000000-0005-0000-0000-000033AC0000}"/>
    <cellStyle name="Percent 4 3 3 2 6 4" xfId="42570" xr:uid="{00000000-0005-0000-0000-000034AC0000}"/>
    <cellStyle name="Percent 4 3 3 2 7" xfId="16918" xr:uid="{00000000-0005-0000-0000-000035AC0000}"/>
    <cellStyle name="Percent 4 3 3 2 7 2" xfId="36870" xr:uid="{00000000-0005-0000-0000-000036AC0000}"/>
    <cellStyle name="Percent 4 3 3 2 8" xfId="25470" xr:uid="{00000000-0005-0000-0000-000037AC0000}"/>
    <cellStyle name="Percent 4 3 3 2 8 2" xfId="45420" xr:uid="{00000000-0005-0000-0000-000038AC0000}"/>
    <cellStyle name="Percent 4 3 3 2 9" xfId="14068" xr:uid="{00000000-0005-0000-0000-000039AC0000}"/>
    <cellStyle name="Percent 4 3 3 3" xfId="4247" xr:uid="{00000000-0005-0000-0000-00003AAC0000}"/>
    <cellStyle name="Percent 4 3 3 3 2" xfId="4248" xr:uid="{00000000-0005-0000-0000-00003BAC0000}"/>
    <cellStyle name="Percent 4 3 3 3 2 2" xfId="8373" xr:uid="{00000000-0005-0000-0000-00003CAC0000}"/>
    <cellStyle name="Percent 4 3 3 3 2 2 2" xfId="28327" xr:uid="{00000000-0005-0000-0000-00003DAC0000}"/>
    <cellStyle name="Percent 4 3 3 3 2 2 2 2" xfId="48277" xr:uid="{00000000-0005-0000-0000-00003EAC0000}"/>
    <cellStyle name="Percent 4 3 3 3 2 2 3" xfId="19777" xr:uid="{00000000-0005-0000-0000-00003FAC0000}"/>
    <cellStyle name="Percent 4 3 3 3 2 2 4" xfId="39727" xr:uid="{00000000-0005-0000-0000-000040AC0000}"/>
    <cellStyle name="Percent 4 3 3 3 2 3" xfId="11225" xr:uid="{00000000-0005-0000-0000-000041AC0000}"/>
    <cellStyle name="Percent 4 3 3 3 2 3 2" xfId="31177" xr:uid="{00000000-0005-0000-0000-000042AC0000}"/>
    <cellStyle name="Percent 4 3 3 3 2 3 2 2" xfId="51127" xr:uid="{00000000-0005-0000-0000-000043AC0000}"/>
    <cellStyle name="Percent 4 3 3 3 2 3 3" xfId="22627" xr:uid="{00000000-0005-0000-0000-000044AC0000}"/>
    <cellStyle name="Percent 4 3 3 3 2 3 4" xfId="42577" xr:uid="{00000000-0005-0000-0000-000045AC0000}"/>
    <cellStyle name="Percent 4 3 3 3 2 4" xfId="16925" xr:uid="{00000000-0005-0000-0000-000046AC0000}"/>
    <cellStyle name="Percent 4 3 3 3 2 4 2" xfId="36877" xr:uid="{00000000-0005-0000-0000-000047AC0000}"/>
    <cellStyle name="Percent 4 3 3 3 2 5" xfId="25477" xr:uid="{00000000-0005-0000-0000-000048AC0000}"/>
    <cellStyle name="Percent 4 3 3 3 2 5 2" xfId="45427" xr:uid="{00000000-0005-0000-0000-000049AC0000}"/>
    <cellStyle name="Percent 4 3 3 3 2 6" xfId="14075" xr:uid="{00000000-0005-0000-0000-00004AAC0000}"/>
    <cellStyle name="Percent 4 3 3 3 2 7" xfId="34027" xr:uid="{00000000-0005-0000-0000-00004BAC0000}"/>
    <cellStyle name="Percent 4 3 3 3 3" xfId="8372" xr:uid="{00000000-0005-0000-0000-00004CAC0000}"/>
    <cellStyle name="Percent 4 3 3 3 3 2" xfId="28326" xr:uid="{00000000-0005-0000-0000-00004DAC0000}"/>
    <cellStyle name="Percent 4 3 3 3 3 2 2" xfId="48276" xr:uid="{00000000-0005-0000-0000-00004EAC0000}"/>
    <cellStyle name="Percent 4 3 3 3 3 3" xfId="19776" xr:uid="{00000000-0005-0000-0000-00004FAC0000}"/>
    <cellStyle name="Percent 4 3 3 3 3 4" xfId="39726" xr:uid="{00000000-0005-0000-0000-000050AC0000}"/>
    <cellStyle name="Percent 4 3 3 3 4" xfId="11224" xr:uid="{00000000-0005-0000-0000-000051AC0000}"/>
    <cellStyle name="Percent 4 3 3 3 4 2" xfId="31176" xr:uid="{00000000-0005-0000-0000-000052AC0000}"/>
    <cellStyle name="Percent 4 3 3 3 4 2 2" xfId="51126" xr:uid="{00000000-0005-0000-0000-000053AC0000}"/>
    <cellStyle name="Percent 4 3 3 3 4 3" xfId="22626" xr:uid="{00000000-0005-0000-0000-000054AC0000}"/>
    <cellStyle name="Percent 4 3 3 3 4 4" xfId="42576" xr:uid="{00000000-0005-0000-0000-000055AC0000}"/>
    <cellStyle name="Percent 4 3 3 3 5" xfId="16924" xr:uid="{00000000-0005-0000-0000-000056AC0000}"/>
    <cellStyle name="Percent 4 3 3 3 5 2" xfId="36876" xr:uid="{00000000-0005-0000-0000-000057AC0000}"/>
    <cellStyle name="Percent 4 3 3 3 6" xfId="25476" xr:uid="{00000000-0005-0000-0000-000058AC0000}"/>
    <cellStyle name="Percent 4 3 3 3 6 2" xfId="45426" xr:uid="{00000000-0005-0000-0000-000059AC0000}"/>
    <cellStyle name="Percent 4 3 3 3 7" xfId="14074" xr:uid="{00000000-0005-0000-0000-00005AAC0000}"/>
    <cellStyle name="Percent 4 3 3 3 8" xfId="34026" xr:uid="{00000000-0005-0000-0000-00005BAC0000}"/>
    <cellStyle name="Percent 4 3 3 4" xfId="4249" xr:uid="{00000000-0005-0000-0000-00005CAC0000}"/>
    <cellStyle name="Percent 4 3 3 4 2" xfId="4250" xr:uid="{00000000-0005-0000-0000-00005DAC0000}"/>
    <cellStyle name="Percent 4 3 3 4 2 2" xfId="8375" xr:uid="{00000000-0005-0000-0000-00005EAC0000}"/>
    <cellStyle name="Percent 4 3 3 4 2 2 2" xfId="28329" xr:uid="{00000000-0005-0000-0000-00005FAC0000}"/>
    <cellStyle name="Percent 4 3 3 4 2 2 2 2" xfId="48279" xr:uid="{00000000-0005-0000-0000-000060AC0000}"/>
    <cellStyle name="Percent 4 3 3 4 2 2 3" xfId="19779" xr:uid="{00000000-0005-0000-0000-000061AC0000}"/>
    <cellStyle name="Percent 4 3 3 4 2 2 4" xfId="39729" xr:uid="{00000000-0005-0000-0000-000062AC0000}"/>
    <cellStyle name="Percent 4 3 3 4 2 3" xfId="11227" xr:uid="{00000000-0005-0000-0000-000063AC0000}"/>
    <cellStyle name="Percent 4 3 3 4 2 3 2" xfId="31179" xr:uid="{00000000-0005-0000-0000-000064AC0000}"/>
    <cellStyle name="Percent 4 3 3 4 2 3 2 2" xfId="51129" xr:uid="{00000000-0005-0000-0000-000065AC0000}"/>
    <cellStyle name="Percent 4 3 3 4 2 3 3" xfId="22629" xr:uid="{00000000-0005-0000-0000-000066AC0000}"/>
    <cellStyle name="Percent 4 3 3 4 2 3 4" xfId="42579" xr:uid="{00000000-0005-0000-0000-000067AC0000}"/>
    <cellStyle name="Percent 4 3 3 4 2 4" xfId="16927" xr:uid="{00000000-0005-0000-0000-000068AC0000}"/>
    <cellStyle name="Percent 4 3 3 4 2 4 2" xfId="36879" xr:uid="{00000000-0005-0000-0000-000069AC0000}"/>
    <cellStyle name="Percent 4 3 3 4 2 5" xfId="25479" xr:uid="{00000000-0005-0000-0000-00006AAC0000}"/>
    <cellStyle name="Percent 4 3 3 4 2 5 2" xfId="45429" xr:uid="{00000000-0005-0000-0000-00006BAC0000}"/>
    <cellStyle name="Percent 4 3 3 4 2 6" xfId="14077" xr:uid="{00000000-0005-0000-0000-00006CAC0000}"/>
    <cellStyle name="Percent 4 3 3 4 2 7" xfId="34029" xr:uid="{00000000-0005-0000-0000-00006DAC0000}"/>
    <cellStyle name="Percent 4 3 3 4 3" xfId="8374" xr:uid="{00000000-0005-0000-0000-00006EAC0000}"/>
    <cellStyle name="Percent 4 3 3 4 3 2" xfId="28328" xr:uid="{00000000-0005-0000-0000-00006FAC0000}"/>
    <cellStyle name="Percent 4 3 3 4 3 2 2" xfId="48278" xr:uid="{00000000-0005-0000-0000-000070AC0000}"/>
    <cellStyle name="Percent 4 3 3 4 3 3" xfId="19778" xr:uid="{00000000-0005-0000-0000-000071AC0000}"/>
    <cellStyle name="Percent 4 3 3 4 3 4" xfId="39728" xr:uid="{00000000-0005-0000-0000-000072AC0000}"/>
    <cellStyle name="Percent 4 3 3 4 4" xfId="11226" xr:uid="{00000000-0005-0000-0000-000073AC0000}"/>
    <cellStyle name="Percent 4 3 3 4 4 2" xfId="31178" xr:uid="{00000000-0005-0000-0000-000074AC0000}"/>
    <cellStyle name="Percent 4 3 3 4 4 2 2" xfId="51128" xr:uid="{00000000-0005-0000-0000-000075AC0000}"/>
    <cellStyle name="Percent 4 3 3 4 4 3" xfId="22628" xr:uid="{00000000-0005-0000-0000-000076AC0000}"/>
    <cellStyle name="Percent 4 3 3 4 4 4" xfId="42578" xr:uid="{00000000-0005-0000-0000-000077AC0000}"/>
    <cellStyle name="Percent 4 3 3 4 5" xfId="16926" xr:uid="{00000000-0005-0000-0000-000078AC0000}"/>
    <cellStyle name="Percent 4 3 3 4 5 2" xfId="36878" xr:uid="{00000000-0005-0000-0000-000079AC0000}"/>
    <cellStyle name="Percent 4 3 3 4 6" xfId="25478" xr:uid="{00000000-0005-0000-0000-00007AAC0000}"/>
    <cellStyle name="Percent 4 3 3 4 6 2" xfId="45428" xr:uid="{00000000-0005-0000-0000-00007BAC0000}"/>
    <cellStyle name="Percent 4 3 3 4 7" xfId="14076" xr:uid="{00000000-0005-0000-0000-00007CAC0000}"/>
    <cellStyle name="Percent 4 3 3 4 8" xfId="34028" xr:uid="{00000000-0005-0000-0000-00007DAC0000}"/>
    <cellStyle name="Percent 4 3 3 5" xfId="4251" xr:uid="{00000000-0005-0000-0000-00007EAC0000}"/>
    <cellStyle name="Percent 4 3 3 5 2" xfId="8376" xr:uid="{00000000-0005-0000-0000-00007FAC0000}"/>
    <cellStyle name="Percent 4 3 3 5 2 2" xfId="28330" xr:uid="{00000000-0005-0000-0000-000080AC0000}"/>
    <cellStyle name="Percent 4 3 3 5 2 2 2" xfId="48280" xr:uid="{00000000-0005-0000-0000-000081AC0000}"/>
    <cellStyle name="Percent 4 3 3 5 2 3" xfId="19780" xr:uid="{00000000-0005-0000-0000-000082AC0000}"/>
    <cellStyle name="Percent 4 3 3 5 2 4" xfId="39730" xr:uid="{00000000-0005-0000-0000-000083AC0000}"/>
    <cellStyle name="Percent 4 3 3 5 3" xfId="11228" xr:uid="{00000000-0005-0000-0000-000084AC0000}"/>
    <cellStyle name="Percent 4 3 3 5 3 2" xfId="31180" xr:uid="{00000000-0005-0000-0000-000085AC0000}"/>
    <cellStyle name="Percent 4 3 3 5 3 2 2" xfId="51130" xr:uid="{00000000-0005-0000-0000-000086AC0000}"/>
    <cellStyle name="Percent 4 3 3 5 3 3" xfId="22630" xr:uid="{00000000-0005-0000-0000-000087AC0000}"/>
    <cellStyle name="Percent 4 3 3 5 3 4" xfId="42580" xr:uid="{00000000-0005-0000-0000-000088AC0000}"/>
    <cellStyle name="Percent 4 3 3 5 4" xfId="16928" xr:uid="{00000000-0005-0000-0000-000089AC0000}"/>
    <cellStyle name="Percent 4 3 3 5 4 2" xfId="36880" xr:uid="{00000000-0005-0000-0000-00008AAC0000}"/>
    <cellStyle name="Percent 4 3 3 5 5" xfId="25480" xr:uid="{00000000-0005-0000-0000-00008BAC0000}"/>
    <cellStyle name="Percent 4 3 3 5 5 2" xfId="45430" xr:uid="{00000000-0005-0000-0000-00008CAC0000}"/>
    <cellStyle name="Percent 4 3 3 5 6" xfId="14078" xr:uid="{00000000-0005-0000-0000-00008DAC0000}"/>
    <cellStyle name="Percent 4 3 3 5 7" xfId="34030" xr:uid="{00000000-0005-0000-0000-00008EAC0000}"/>
    <cellStyle name="Percent 4 3 3 6" xfId="8365" xr:uid="{00000000-0005-0000-0000-00008FAC0000}"/>
    <cellStyle name="Percent 4 3 3 6 2" xfId="28319" xr:uid="{00000000-0005-0000-0000-000090AC0000}"/>
    <cellStyle name="Percent 4 3 3 6 2 2" xfId="48269" xr:uid="{00000000-0005-0000-0000-000091AC0000}"/>
    <cellStyle name="Percent 4 3 3 6 3" xfId="19769" xr:uid="{00000000-0005-0000-0000-000092AC0000}"/>
    <cellStyle name="Percent 4 3 3 6 4" xfId="39719" xr:uid="{00000000-0005-0000-0000-000093AC0000}"/>
    <cellStyle name="Percent 4 3 3 7" xfId="11217" xr:uid="{00000000-0005-0000-0000-000094AC0000}"/>
    <cellStyle name="Percent 4 3 3 7 2" xfId="31169" xr:uid="{00000000-0005-0000-0000-000095AC0000}"/>
    <cellStyle name="Percent 4 3 3 7 2 2" xfId="51119" xr:uid="{00000000-0005-0000-0000-000096AC0000}"/>
    <cellStyle name="Percent 4 3 3 7 3" xfId="22619" xr:uid="{00000000-0005-0000-0000-000097AC0000}"/>
    <cellStyle name="Percent 4 3 3 7 4" xfId="42569" xr:uid="{00000000-0005-0000-0000-000098AC0000}"/>
    <cellStyle name="Percent 4 3 3 8" xfId="16917" xr:uid="{00000000-0005-0000-0000-000099AC0000}"/>
    <cellStyle name="Percent 4 3 3 8 2" xfId="36869" xr:uid="{00000000-0005-0000-0000-00009AAC0000}"/>
    <cellStyle name="Percent 4 3 3 9" xfId="25469" xr:uid="{00000000-0005-0000-0000-00009BAC0000}"/>
    <cellStyle name="Percent 4 3 3 9 2" xfId="45419" xr:uid="{00000000-0005-0000-0000-00009CAC0000}"/>
    <cellStyle name="Percent 4 3 4" xfId="4252" xr:uid="{00000000-0005-0000-0000-00009DAC0000}"/>
    <cellStyle name="Percent 4 3 4 10" xfId="14079" xr:uid="{00000000-0005-0000-0000-00009EAC0000}"/>
    <cellStyle name="Percent 4 3 4 11" xfId="34031" xr:uid="{00000000-0005-0000-0000-00009FAC0000}"/>
    <cellStyle name="Percent 4 3 4 2" xfId="4253" xr:uid="{00000000-0005-0000-0000-0000A0AC0000}"/>
    <cellStyle name="Percent 4 3 4 2 10" xfId="34032" xr:uid="{00000000-0005-0000-0000-0000A1AC0000}"/>
    <cellStyle name="Percent 4 3 4 2 2" xfId="4254" xr:uid="{00000000-0005-0000-0000-0000A2AC0000}"/>
    <cellStyle name="Percent 4 3 4 2 2 2" xfId="4255" xr:uid="{00000000-0005-0000-0000-0000A3AC0000}"/>
    <cellStyle name="Percent 4 3 4 2 2 2 2" xfId="8380" xr:uid="{00000000-0005-0000-0000-0000A4AC0000}"/>
    <cellStyle name="Percent 4 3 4 2 2 2 2 2" xfId="28334" xr:uid="{00000000-0005-0000-0000-0000A5AC0000}"/>
    <cellStyle name="Percent 4 3 4 2 2 2 2 2 2" xfId="48284" xr:uid="{00000000-0005-0000-0000-0000A6AC0000}"/>
    <cellStyle name="Percent 4 3 4 2 2 2 2 3" xfId="19784" xr:uid="{00000000-0005-0000-0000-0000A7AC0000}"/>
    <cellStyle name="Percent 4 3 4 2 2 2 2 4" xfId="39734" xr:uid="{00000000-0005-0000-0000-0000A8AC0000}"/>
    <cellStyle name="Percent 4 3 4 2 2 2 3" xfId="11232" xr:uid="{00000000-0005-0000-0000-0000A9AC0000}"/>
    <cellStyle name="Percent 4 3 4 2 2 2 3 2" xfId="31184" xr:uid="{00000000-0005-0000-0000-0000AAAC0000}"/>
    <cellStyle name="Percent 4 3 4 2 2 2 3 2 2" xfId="51134" xr:uid="{00000000-0005-0000-0000-0000ABAC0000}"/>
    <cellStyle name="Percent 4 3 4 2 2 2 3 3" xfId="22634" xr:uid="{00000000-0005-0000-0000-0000ACAC0000}"/>
    <cellStyle name="Percent 4 3 4 2 2 2 3 4" xfId="42584" xr:uid="{00000000-0005-0000-0000-0000ADAC0000}"/>
    <cellStyle name="Percent 4 3 4 2 2 2 4" xfId="16932" xr:uid="{00000000-0005-0000-0000-0000AEAC0000}"/>
    <cellStyle name="Percent 4 3 4 2 2 2 4 2" xfId="36884" xr:uid="{00000000-0005-0000-0000-0000AFAC0000}"/>
    <cellStyle name="Percent 4 3 4 2 2 2 5" xfId="25484" xr:uid="{00000000-0005-0000-0000-0000B0AC0000}"/>
    <cellStyle name="Percent 4 3 4 2 2 2 5 2" xfId="45434" xr:uid="{00000000-0005-0000-0000-0000B1AC0000}"/>
    <cellStyle name="Percent 4 3 4 2 2 2 6" xfId="14082" xr:uid="{00000000-0005-0000-0000-0000B2AC0000}"/>
    <cellStyle name="Percent 4 3 4 2 2 2 7" xfId="34034" xr:uid="{00000000-0005-0000-0000-0000B3AC0000}"/>
    <cellStyle name="Percent 4 3 4 2 2 3" xfId="8379" xr:uid="{00000000-0005-0000-0000-0000B4AC0000}"/>
    <cellStyle name="Percent 4 3 4 2 2 3 2" xfId="28333" xr:uid="{00000000-0005-0000-0000-0000B5AC0000}"/>
    <cellStyle name="Percent 4 3 4 2 2 3 2 2" xfId="48283" xr:uid="{00000000-0005-0000-0000-0000B6AC0000}"/>
    <cellStyle name="Percent 4 3 4 2 2 3 3" xfId="19783" xr:uid="{00000000-0005-0000-0000-0000B7AC0000}"/>
    <cellStyle name="Percent 4 3 4 2 2 3 4" xfId="39733" xr:uid="{00000000-0005-0000-0000-0000B8AC0000}"/>
    <cellStyle name="Percent 4 3 4 2 2 4" xfId="11231" xr:uid="{00000000-0005-0000-0000-0000B9AC0000}"/>
    <cellStyle name="Percent 4 3 4 2 2 4 2" xfId="31183" xr:uid="{00000000-0005-0000-0000-0000BAAC0000}"/>
    <cellStyle name="Percent 4 3 4 2 2 4 2 2" xfId="51133" xr:uid="{00000000-0005-0000-0000-0000BBAC0000}"/>
    <cellStyle name="Percent 4 3 4 2 2 4 3" xfId="22633" xr:uid="{00000000-0005-0000-0000-0000BCAC0000}"/>
    <cellStyle name="Percent 4 3 4 2 2 4 4" xfId="42583" xr:uid="{00000000-0005-0000-0000-0000BDAC0000}"/>
    <cellStyle name="Percent 4 3 4 2 2 5" xfId="16931" xr:uid="{00000000-0005-0000-0000-0000BEAC0000}"/>
    <cellStyle name="Percent 4 3 4 2 2 5 2" xfId="36883" xr:uid="{00000000-0005-0000-0000-0000BFAC0000}"/>
    <cellStyle name="Percent 4 3 4 2 2 6" xfId="25483" xr:uid="{00000000-0005-0000-0000-0000C0AC0000}"/>
    <cellStyle name="Percent 4 3 4 2 2 6 2" xfId="45433" xr:uid="{00000000-0005-0000-0000-0000C1AC0000}"/>
    <cellStyle name="Percent 4 3 4 2 2 7" xfId="14081" xr:uid="{00000000-0005-0000-0000-0000C2AC0000}"/>
    <cellStyle name="Percent 4 3 4 2 2 8" xfId="34033" xr:uid="{00000000-0005-0000-0000-0000C3AC0000}"/>
    <cellStyle name="Percent 4 3 4 2 3" xfId="4256" xr:uid="{00000000-0005-0000-0000-0000C4AC0000}"/>
    <cellStyle name="Percent 4 3 4 2 3 2" xfId="4257" xr:uid="{00000000-0005-0000-0000-0000C5AC0000}"/>
    <cellStyle name="Percent 4 3 4 2 3 2 2" xfId="8382" xr:uid="{00000000-0005-0000-0000-0000C6AC0000}"/>
    <cellStyle name="Percent 4 3 4 2 3 2 2 2" xfId="28336" xr:uid="{00000000-0005-0000-0000-0000C7AC0000}"/>
    <cellStyle name="Percent 4 3 4 2 3 2 2 2 2" xfId="48286" xr:uid="{00000000-0005-0000-0000-0000C8AC0000}"/>
    <cellStyle name="Percent 4 3 4 2 3 2 2 3" xfId="19786" xr:uid="{00000000-0005-0000-0000-0000C9AC0000}"/>
    <cellStyle name="Percent 4 3 4 2 3 2 2 4" xfId="39736" xr:uid="{00000000-0005-0000-0000-0000CAAC0000}"/>
    <cellStyle name="Percent 4 3 4 2 3 2 3" xfId="11234" xr:uid="{00000000-0005-0000-0000-0000CBAC0000}"/>
    <cellStyle name="Percent 4 3 4 2 3 2 3 2" xfId="31186" xr:uid="{00000000-0005-0000-0000-0000CCAC0000}"/>
    <cellStyle name="Percent 4 3 4 2 3 2 3 2 2" xfId="51136" xr:uid="{00000000-0005-0000-0000-0000CDAC0000}"/>
    <cellStyle name="Percent 4 3 4 2 3 2 3 3" xfId="22636" xr:uid="{00000000-0005-0000-0000-0000CEAC0000}"/>
    <cellStyle name="Percent 4 3 4 2 3 2 3 4" xfId="42586" xr:uid="{00000000-0005-0000-0000-0000CFAC0000}"/>
    <cellStyle name="Percent 4 3 4 2 3 2 4" xfId="16934" xr:uid="{00000000-0005-0000-0000-0000D0AC0000}"/>
    <cellStyle name="Percent 4 3 4 2 3 2 4 2" xfId="36886" xr:uid="{00000000-0005-0000-0000-0000D1AC0000}"/>
    <cellStyle name="Percent 4 3 4 2 3 2 5" xfId="25486" xr:uid="{00000000-0005-0000-0000-0000D2AC0000}"/>
    <cellStyle name="Percent 4 3 4 2 3 2 5 2" xfId="45436" xr:uid="{00000000-0005-0000-0000-0000D3AC0000}"/>
    <cellStyle name="Percent 4 3 4 2 3 2 6" xfId="14084" xr:uid="{00000000-0005-0000-0000-0000D4AC0000}"/>
    <cellStyle name="Percent 4 3 4 2 3 2 7" xfId="34036" xr:uid="{00000000-0005-0000-0000-0000D5AC0000}"/>
    <cellStyle name="Percent 4 3 4 2 3 3" xfId="8381" xr:uid="{00000000-0005-0000-0000-0000D6AC0000}"/>
    <cellStyle name="Percent 4 3 4 2 3 3 2" xfId="28335" xr:uid="{00000000-0005-0000-0000-0000D7AC0000}"/>
    <cellStyle name="Percent 4 3 4 2 3 3 2 2" xfId="48285" xr:uid="{00000000-0005-0000-0000-0000D8AC0000}"/>
    <cellStyle name="Percent 4 3 4 2 3 3 3" xfId="19785" xr:uid="{00000000-0005-0000-0000-0000D9AC0000}"/>
    <cellStyle name="Percent 4 3 4 2 3 3 4" xfId="39735" xr:uid="{00000000-0005-0000-0000-0000DAAC0000}"/>
    <cellStyle name="Percent 4 3 4 2 3 4" xfId="11233" xr:uid="{00000000-0005-0000-0000-0000DBAC0000}"/>
    <cellStyle name="Percent 4 3 4 2 3 4 2" xfId="31185" xr:uid="{00000000-0005-0000-0000-0000DCAC0000}"/>
    <cellStyle name="Percent 4 3 4 2 3 4 2 2" xfId="51135" xr:uid="{00000000-0005-0000-0000-0000DDAC0000}"/>
    <cellStyle name="Percent 4 3 4 2 3 4 3" xfId="22635" xr:uid="{00000000-0005-0000-0000-0000DEAC0000}"/>
    <cellStyle name="Percent 4 3 4 2 3 4 4" xfId="42585" xr:uid="{00000000-0005-0000-0000-0000DFAC0000}"/>
    <cellStyle name="Percent 4 3 4 2 3 5" xfId="16933" xr:uid="{00000000-0005-0000-0000-0000E0AC0000}"/>
    <cellStyle name="Percent 4 3 4 2 3 5 2" xfId="36885" xr:uid="{00000000-0005-0000-0000-0000E1AC0000}"/>
    <cellStyle name="Percent 4 3 4 2 3 6" xfId="25485" xr:uid="{00000000-0005-0000-0000-0000E2AC0000}"/>
    <cellStyle name="Percent 4 3 4 2 3 6 2" xfId="45435" xr:uid="{00000000-0005-0000-0000-0000E3AC0000}"/>
    <cellStyle name="Percent 4 3 4 2 3 7" xfId="14083" xr:uid="{00000000-0005-0000-0000-0000E4AC0000}"/>
    <cellStyle name="Percent 4 3 4 2 3 8" xfId="34035" xr:uid="{00000000-0005-0000-0000-0000E5AC0000}"/>
    <cellStyle name="Percent 4 3 4 2 4" xfId="4258" xr:uid="{00000000-0005-0000-0000-0000E6AC0000}"/>
    <cellStyle name="Percent 4 3 4 2 4 2" xfId="8383" xr:uid="{00000000-0005-0000-0000-0000E7AC0000}"/>
    <cellStyle name="Percent 4 3 4 2 4 2 2" xfId="28337" xr:uid="{00000000-0005-0000-0000-0000E8AC0000}"/>
    <cellStyle name="Percent 4 3 4 2 4 2 2 2" xfId="48287" xr:uid="{00000000-0005-0000-0000-0000E9AC0000}"/>
    <cellStyle name="Percent 4 3 4 2 4 2 3" xfId="19787" xr:uid="{00000000-0005-0000-0000-0000EAAC0000}"/>
    <cellStyle name="Percent 4 3 4 2 4 2 4" xfId="39737" xr:uid="{00000000-0005-0000-0000-0000EBAC0000}"/>
    <cellStyle name="Percent 4 3 4 2 4 3" xfId="11235" xr:uid="{00000000-0005-0000-0000-0000ECAC0000}"/>
    <cellStyle name="Percent 4 3 4 2 4 3 2" xfId="31187" xr:uid="{00000000-0005-0000-0000-0000EDAC0000}"/>
    <cellStyle name="Percent 4 3 4 2 4 3 2 2" xfId="51137" xr:uid="{00000000-0005-0000-0000-0000EEAC0000}"/>
    <cellStyle name="Percent 4 3 4 2 4 3 3" xfId="22637" xr:uid="{00000000-0005-0000-0000-0000EFAC0000}"/>
    <cellStyle name="Percent 4 3 4 2 4 3 4" xfId="42587" xr:uid="{00000000-0005-0000-0000-0000F0AC0000}"/>
    <cellStyle name="Percent 4 3 4 2 4 4" xfId="16935" xr:uid="{00000000-0005-0000-0000-0000F1AC0000}"/>
    <cellStyle name="Percent 4 3 4 2 4 4 2" xfId="36887" xr:uid="{00000000-0005-0000-0000-0000F2AC0000}"/>
    <cellStyle name="Percent 4 3 4 2 4 5" xfId="25487" xr:uid="{00000000-0005-0000-0000-0000F3AC0000}"/>
    <cellStyle name="Percent 4 3 4 2 4 5 2" xfId="45437" xr:uid="{00000000-0005-0000-0000-0000F4AC0000}"/>
    <cellStyle name="Percent 4 3 4 2 4 6" xfId="14085" xr:uid="{00000000-0005-0000-0000-0000F5AC0000}"/>
    <cellStyle name="Percent 4 3 4 2 4 7" xfId="34037" xr:uid="{00000000-0005-0000-0000-0000F6AC0000}"/>
    <cellStyle name="Percent 4 3 4 2 5" xfId="8378" xr:uid="{00000000-0005-0000-0000-0000F7AC0000}"/>
    <cellStyle name="Percent 4 3 4 2 5 2" xfId="28332" xr:uid="{00000000-0005-0000-0000-0000F8AC0000}"/>
    <cellStyle name="Percent 4 3 4 2 5 2 2" xfId="48282" xr:uid="{00000000-0005-0000-0000-0000F9AC0000}"/>
    <cellStyle name="Percent 4 3 4 2 5 3" xfId="19782" xr:uid="{00000000-0005-0000-0000-0000FAAC0000}"/>
    <cellStyle name="Percent 4 3 4 2 5 4" xfId="39732" xr:uid="{00000000-0005-0000-0000-0000FBAC0000}"/>
    <cellStyle name="Percent 4 3 4 2 6" xfId="11230" xr:uid="{00000000-0005-0000-0000-0000FCAC0000}"/>
    <cellStyle name="Percent 4 3 4 2 6 2" xfId="31182" xr:uid="{00000000-0005-0000-0000-0000FDAC0000}"/>
    <cellStyle name="Percent 4 3 4 2 6 2 2" xfId="51132" xr:uid="{00000000-0005-0000-0000-0000FEAC0000}"/>
    <cellStyle name="Percent 4 3 4 2 6 3" xfId="22632" xr:uid="{00000000-0005-0000-0000-0000FFAC0000}"/>
    <cellStyle name="Percent 4 3 4 2 6 4" xfId="42582" xr:uid="{00000000-0005-0000-0000-000000AD0000}"/>
    <cellStyle name="Percent 4 3 4 2 7" xfId="16930" xr:uid="{00000000-0005-0000-0000-000001AD0000}"/>
    <cellStyle name="Percent 4 3 4 2 7 2" xfId="36882" xr:uid="{00000000-0005-0000-0000-000002AD0000}"/>
    <cellStyle name="Percent 4 3 4 2 8" xfId="25482" xr:uid="{00000000-0005-0000-0000-000003AD0000}"/>
    <cellStyle name="Percent 4 3 4 2 8 2" xfId="45432" xr:uid="{00000000-0005-0000-0000-000004AD0000}"/>
    <cellStyle name="Percent 4 3 4 2 9" xfId="14080" xr:uid="{00000000-0005-0000-0000-000005AD0000}"/>
    <cellStyle name="Percent 4 3 4 3" xfId="4259" xr:uid="{00000000-0005-0000-0000-000006AD0000}"/>
    <cellStyle name="Percent 4 3 4 3 2" xfId="4260" xr:uid="{00000000-0005-0000-0000-000007AD0000}"/>
    <cellStyle name="Percent 4 3 4 3 2 2" xfId="8385" xr:uid="{00000000-0005-0000-0000-000008AD0000}"/>
    <cellStyle name="Percent 4 3 4 3 2 2 2" xfId="28339" xr:uid="{00000000-0005-0000-0000-000009AD0000}"/>
    <cellStyle name="Percent 4 3 4 3 2 2 2 2" xfId="48289" xr:uid="{00000000-0005-0000-0000-00000AAD0000}"/>
    <cellStyle name="Percent 4 3 4 3 2 2 3" xfId="19789" xr:uid="{00000000-0005-0000-0000-00000BAD0000}"/>
    <cellStyle name="Percent 4 3 4 3 2 2 4" xfId="39739" xr:uid="{00000000-0005-0000-0000-00000CAD0000}"/>
    <cellStyle name="Percent 4 3 4 3 2 3" xfId="11237" xr:uid="{00000000-0005-0000-0000-00000DAD0000}"/>
    <cellStyle name="Percent 4 3 4 3 2 3 2" xfId="31189" xr:uid="{00000000-0005-0000-0000-00000EAD0000}"/>
    <cellStyle name="Percent 4 3 4 3 2 3 2 2" xfId="51139" xr:uid="{00000000-0005-0000-0000-00000FAD0000}"/>
    <cellStyle name="Percent 4 3 4 3 2 3 3" xfId="22639" xr:uid="{00000000-0005-0000-0000-000010AD0000}"/>
    <cellStyle name="Percent 4 3 4 3 2 3 4" xfId="42589" xr:uid="{00000000-0005-0000-0000-000011AD0000}"/>
    <cellStyle name="Percent 4 3 4 3 2 4" xfId="16937" xr:uid="{00000000-0005-0000-0000-000012AD0000}"/>
    <cellStyle name="Percent 4 3 4 3 2 4 2" xfId="36889" xr:uid="{00000000-0005-0000-0000-000013AD0000}"/>
    <cellStyle name="Percent 4 3 4 3 2 5" xfId="25489" xr:uid="{00000000-0005-0000-0000-000014AD0000}"/>
    <cellStyle name="Percent 4 3 4 3 2 5 2" xfId="45439" xr:uid="{00000000-0005-0000-0000-000015AD0000}"/>
    <cellStyle name="Percent 4 3 4 3 2 6" xfId="14087" xr:uid="{00000000-0005-0000-0000-000016AD0000}"/>
    <cellStyle name="Percent 4 3 4 3 2 7" xfId="34039" xr:uid="{00000000-0005-0000-0000-000017AD0000}"/>
    <cellStyle name="Percent 4 3 4 3 3" xfId="8384" xr:uid="{00000000-0005-0000-0000-000018AD0000}"/>
    <cellStyle name="Percent 4 3 4 3 3 2" xfId="28338" xr:uid="{00000000-0005-0000-0000-000019AD0000}"/>
    <cellStyle name="Percent 4 3 4 3 3 2 2" xfId="48288" xr:uid="{00000000-0005-0000-0000-00001AAD0000}"/>
    <cellStyle name="Percent 4 3 4 3 3 3" xfId="19788" xr:uid="{00000000-0005-0000-0000-00001BAD0000}"/>
    <cellStyle name="Percent 4 3 4 3 3 4" xfId="39738" xr:uid="{00000000-0005-0000-0000-00001CAD0000}"/>
    <cellStyle name="Percent 4 3 4 3 4" xfId="11236" xr:uid="{00000000-0005-0000-0000-00001DAD0000}"/>
    <cellStyle name="Percent 4 3 4 3 4 2" xfId="31188" xr:uid="{00000000-0005-0000-0000-00001EAD0000}"/>
    <cellStyle name="Percent 4 3 4 3 4 2 2" xfId="51138" xr:uid="{00000000-0005-0000-0000-00001FAD0000}"/>
    <cellStyle name="Percent 4 3 4 3 4 3" xfId="22638" xr:uid="{00000000-0005-0000-0000-000020AD0000}"/>
    <cellStyle name="Percent 4 3 4 3 4 4" xfId="42588" xr:uid="{00000000-0005-0000-0000-000021AD0000}"/>
    <cellStyle name="Percent 4 3 4 3 5" xfId="16936" xr:uid="{00000000-0005-0000-0000-000022AD0000}"/>
    <cellStyle name="Percent 4 3 4 3 5 2" xfId="36888" xr:uid="{00000000-0005-0000-0000-000023AD0000}"/>
    <cellStyle name="Percent 4 3 4 3 6" xfId="25488" xr:uid="{00000000-0005-0000-0000-000024AD0000}"/>
    <cellStyle name="Percent 4 3 4 3 6 2" xfId="45438" xr:uid="{00000000-0005-0000-0000-000025AD0000}"/>
    <cellStyle name="Percent 4 3 4 3 7" xfId="14086" xr:uid="{00000000-0005-0000-0000-000026AD0000}"/>
    <cellStyle name="Percent 4 3 4 3 8" xfId="34038" xr:uid="{00000000-0005-0000-0000-000027AD0000}"/>
    <cellStyle name="Percent 4 3 4 4" xfId="4261" xr:uid="{00000000-0005-0000-0000-000028AD0000}"/>
    <cellStyle name="Percent 4 3 4 4 2" xfId="4262" xr:uid="{00000000-0005-0000-0000-000029AD0000}"/>
    <cellStyle name="Percent 4 3 4 4 2 2" xfId="8387" xr:uid="{00000000-0005-0000-0000-00002AAD0000}"/>
    <cellStyle name="Percent 4 3 4 4 2 2 2" xfId="28341" xr:uid="{00000000-0005-0000-0000-00002BAD0000}"/>
    <cellStyle name="Percent 4 3 4 4 2 2 2 2" xfId="48291" xr:uid="{00000000-0005-0000-0000-00002CAD0000}"/>
    <cellStyle name="Percent 4 3 4 4 2 2 3" xfId="19791" xr:uid="{00000000-0005-0000-0000-00002DAD0000}"/>
    <cellStyle name="Percent 4 3 4 4 2 2 4" xfId="39741" xr:uid="{00000000-0005-0000-0000-00002EAD0000}"/>
    <cellStyle name="Percent 4 3 4 4 2 3" xfId="11239" xr:uid="{00000000-0005-0000-0000-00002FAD0000}"/>
    <cellStyle name="Percent 4 3 4 4 2 3 2" xfId="31191" xr:uid="{00000000-0005-0000-0000-000030AD0000}"/>
    <cellStyle name="Percent 4 3 4 4 2 3 2 2" xfId="51141" xr:uid="{00000000-0005-0000-0000-000031AD0000}"/>
    <cellStyle name="Percent 4 3 4 4 2 3 3" xfId="22641" xr:uid="{00000000-0005-0000-0000-000032AD0000}"/>
    <cellStyle name="Percent 4 3 4 4 2 3 4" xfId="42591" xr:uid="{00000000-0005-0000-0000-000033AD0000}"/>
    <cellStyle name="Percent 4 3 4 4 2 4" xfId="16939" xr:uid="{00000000-0005-0000-0000-000034AD0000}"/>
    <cellStyle name="Percent 4 3 4 4 2 4 2" xfId="36891" xr:uid="{00000000-0005-0000-0000-000035AD0000}"/>
    <cellStyle name="Percent 4 3 4 4 2 5" xfId="25491" xr:uid="{00000000-0005-0000-0000-000036AD0000}"/>
    <cellStyle name="Percent 4 3 4 4 2 5 2" xfId="45441" xr:uid="{00000000-0005-0000-0000-000037AD0000}"/>
    <cellStyle name="Percent 4 3 4 4 2 6" xfId="14089" xr:uid="{00000000-0005-0000-0000-000038AD0000}"/>
    <cellStyle name="Percent 4 3 4 4 2 7" xfId="34041" xr:uid="{00000000-0005-0000-0000-000039AD0000}"/>
    <cellStyle name="Percent 4 3 4 4 3" xfId="8386" xr:uid="{00000000-0005-0000-0000-00003AAD0000}"/>
    <cellStyle name="Percent 4 3 4 4 3 2" xfId="28340" xr:uid="{00000000-0005-0000-0000-00003BAD0000}"/>
    <cellStyle name="Percent 4 3 4 4 3 2 2" xfId="48290" xr:uid="{00000000-0005-0000-0000-00003CAD0000}"/>
    <cellStyle name="Percent 4 3 4 4 3 3" xfId="19790" xr:uid="{00000000-0005-0000-0000-00003DAD0000}"/>
    <cellStyle name="Percent 4 3 4 4 3 4" xfId="39740" xr:uid="{00000000-0005-0000-0000-00003EAD0000}"/>
    <cellStyle name="Percent 4 3 4 4 4" xfId="11238" xr:uid="{00000000-0005-0000-0000-00003FAD0000}"/>
    <cellStyle name="Percent 4 3 4 4 4 2" xfId="31190" xr:uid="{00000000-0005-0000-0000-000040AD0000}"/>
    <cellStyle name="Percent 4 3 4 4 4 2 2" xfId="51140" xr:uid="{00000000-0005-0000-0000-000041AD0000}"/>
    <cellStyle name="Percent 4 3 4 4 4 3" xfId="22640" xr:uid="{00000000-0005-0000-0000-000042AD0000}"/>
    <cellStyle name="Percent 4 3 4 4 4 4" xfId="42590" xr:uid="{00000000-0005-0000-0000-000043AD0000}"/>
    <cellStyle name="Percent 4 3 4 4 5" xfId="16938" xr:uid="{00000000-0005-0000-0000-000044AD0000}"/>
    <cellStyle name="Percent 4 3 4 4 5 2" xfId="36890" xr:uid="{00000000-0005-0000-0000-000045AD0000}"/>
    <cellStyle name="Percent 4 3 4 4 6" xfId="25490" xr:uid="{00000000-0005-0000-0000-000046AD0000}"/>
    <cellStyle name="Percent 4 3 4 4 6 2" xfId="45440" xr:uid="{00000000-0005-0000-0000-000047AD0000}"/>
    <cellStyle name="Percent 4 3 4 4 7" xfId="14088" xr:uid="{00000000-0005-0000-0000-000048AD0000}"/>
    <cellStyle name="Percent 4 3 4 4 8" xfId="34040" xr:uid="{00000000-0005-0000-0000-000049AD0000}"/>
    <cellStyle name="Percent 4 3 4 5" xfId="4263" xr:uid="{00000000-0005-0000-0000-00004AAD0000}"/>
    <cellStyle name="Percent 4 3 4 5 2" xfId="8388" xr:uid="{00000000-0005-0000-0000-00004BAD0000}"/>
    <cellStyle name="Percent 4 3 4 5 2 2" xfId="28342" xr:uid="{00000000-0005-0000-0000-00004CAD0000}"/>
    <cellStyle name="Percent 4 3 4 5 2 2 2" xfId="48292" xr:uid="{00000000-0005-0000-0000-00004DAD0000}"/>
    <cellStyle name="Percent 4 3 4 5 2 3" xfId="19792" xr:uid="{00000000-0005-0000-0000-00004EAD0000}"/>
    <cellStyle name="Percent 4 3 4 5 2 4" xfId="39742" xr:uid="{00000000-0005-0000-0000-00004FAD0000}"/>
    <cellStyle name="Percent 4 3 4 5 3" xfId="11240" xr:uid="{00000000-0005-0000-0000-000050AD0000}"/>
    <cellStyle name="Percent 4 3 4 5 3 2" xfId="31192" xr:uid="{00000000-0005-0000-0000-000051AD0000}"/>
    <cellStyle name="Percent 4 3 4 5 3 2 2" xfId="51142" xr:uid="{00000000-0005-0000-0000-000052AD0000}"/>
    <cellStyle name="Percent 4 3 4 5 3 3" xfId="22642" xr:uid="{00000000-0005-0000-0000-000053AD0000}"/>
    <cellStyle name="Percent 4 3 4 5 3 4" xfId="42592" xr:uid="{00000000-0005-0000-0000-000054AD0000}"/>
    <cellStyle name="Percent 4 3 4 5 4" xfId="16940" xr:uid="{00000000-0005-0000-0000-000055AD0000}"/>
    <cellStyle name="Percent 4 3 4 5 4 2" xfId="36892" xr:uid="{00000000-0005-0000-0000-000056AD0000}"/>
    <cellStyle name="Percent 4 3 4 5 5" xfId="25492" xr:uid="{00000000-0005-0000-0000-000057AD0000}"/>
    <cellStyle name="Percent 4 3 4 5 5 2" xfId="45442" xr:uid="{00000000-0005-0000-0000-000058AD0000}"/>
    <cellStyle name="Percent 4 3 4 5 6" xfId="14090" xr:uid="{00000000-0005-0000-0000-000059AD0000}"/>
    <cellStyle name="Percent 4 3 4 5 7" xfId="34042" xr:uid="{00000000-0005-0000-0000-00005AAD0000}"/>
    <cellStyle name="Percent 4 3 4 6" xfId="8377" xr:uid="{00000000-0005-0000-0000-00005BAD0000}"/>
    <cellStyle name="Percent 4 3 4 6 2" xfId="28331" xr:uid="{00000000-0005-0000-0000-00005CAD0000}"/>
    <cellStyle name="Percent 4 3 4 6 2 2" xfId="48281" xr:uid="{00000000-0005-0000-0000-00005DAD0000}"/>
    <cellStyle name="Percent 4 3 4 6 3" xfId="19781" xr:uid="{00000000-0005-0000-0000-00005EAD0000}"/>
    <cellStyle name="Percent 4 3 4 6 4" xfId="39731" xr:uid="{00000000-0005-0000-0000-00005FAD0000}"/>
    <cellStyle name="Percent 4 3 4 7" xfId="11229" xr:uid="{00000000-0005-0000-0000-000060AD0000}"/>
    <cellStyle name="Percent 4 3 4 7 2" xfId="31181" xr:uid="{00000000-0005-0000-0000-000061AD0000}"/>
    <cellStyle name="Percent 4 3 4 7 2 2" xfId="51131" xr:uid="{00000000-0005-0000-0000-000062AD0000}"/>
    <cellStyle name="Percent 4 3 4 7 3" xfId="22631" xr:uid="{00000000-0005-0000-0000-000063AD0000}"/>
    <cellStyle name="Percent 4 3 4 7 4" xfId="42581" xr:uid="{00000000-0005-0000-0000-000064AD0000}"/>
    <cellStyle name="Percent 4 3 4 8" xfId="16929" xr:uid="{00000000-0005-0000-0000-000065AD0000}"/>
    <cellStyle name="Percent 4 3 4 8 2" xfId="36881" xr:uid="{00000000-0005-0000-0000-000066AD0000}"/>
    <cellStyle name="Percent 4 3 4 9" xfId="25481" xr:uid="{00000000-0005-0000-0000-000067AD0000}"/>
    <cellStyle name="Percent 4 3 4 9 2" xfId="45431" xr:uid="{00000000-0005-0000-0000-000068AD0000}"/>
    <cellStyle name="Percent 4 3 5" xfId="4264" xr:uid="{00000000-0005-0000-0000-000069AD0000}"/>
    <cellStyle name="Percent 4 3 5 10" xfId="14091" xr:uid="{00000000-0005-0000-0000-00006AAD0000}"/>
    <cellStyle name="Percent 4 3 5 11" xfId="34043" xr:uid="{00000000-0005-0000-0000-00006BAD0000}"/>
    <cellStyle name="Percent 4 3 5 2" xfId="4265" xr:uid="{00000000-0005-0000-0000-00006CAD0000}"/>
    <cellStyle name="Percent 4 3 5 2 10" xfId="34044" xr:uid="{00000000-0005-0000-0000-00006DAD0000}"/>
    <cellStyle name="Percent 4 3 5 2 2" xfId="4266" xr:uid="{00000000-0005-0000-0000-00006EAD0000}"/>
    <cellStyle name="Percent 4 3 5 2 2 2" xfId="4267" xr:uid="{00000000-0005-0000-0000-00006FAD0000}"/>
    <cellStyle name="Percent 4 3 5 2 2 2 2" xfId="8392" xr:uid="{00000000-0005-0000-0000-000070AD0000}"/>
    <cellStyle name="Percent 4 3 5 2 2 2 2 2" xfId="28346" xr:uid="{00000000-0005-0000-0000-000071AD0000}"/>
    <cellStyle name="Percent 4 3 5 2 2 2 2 2 2" xfId="48296" xr:uid="{00000000-0005-0000-0000-000072AD0000}"/>
    <cellStyle name="Percent 4 3 5 2 2 2 2 3" xfId="19796" xr:uid="{00000000-0005-0000-0000-000073AD0000}"/>
    <cellStyle name="Percent 4 3 5 2 2 2 2 4" xfId="39746" xr:uid="{00000000-0005-0000-0000-000074AD0000}"/>
    <cellStyle name="Percent 4 3 5 2 2 2 3" xfId="11244" xr:uid="{00000000-0005-0000-0000-000075AD0000}"/>
    <cellStyle name="Percent 4 3 5 2 2 2 3 2" xfId="31196" xr:uid="{00000000-0005-0000-0000-000076AD0000}"/>
    <cellStyle name="Percent 4 3 5 2 2 2 3 2 2" xfId="51146" xr:uid="{00000000-0005-0000-0000-000077AD0000}"/>
    <cellStyle name="Percent 4 3 5 2 2 2 3 3" xfId="22646" xr:uid="{00000000-0005-0000-0000-000078AD0000}"/>
    <cellStyle name="Percent 4 3 5 2 2 2 3 4" xfId="42596" xr:uid="{00000000-0005-0000-0000-000079AD0000}"/>
    <cellStyle name="Percent 4 3 5 2 2 2 4" xfId="16944" xr:uid="{00000000-0005-0000-0000-00007AAD0000}"/>
    <cellStyle name="Percent 4 3 5 2 2 2 4 2" xfId="36896" xr:uid="{00000000-0005-0000-0000-00007BAD0000}"/>
    <cellStyle name="Percent 4 3 5 2 2 2 5" xfId="25496" xr:uid="{00000000-0005-0000-0000-00007CAD0000}"/>
    <cellStyle name="Percent 4 3 5 2 2 2 5 2" xfId="45446" xr:uid="{00000000-0005-0000-0000-00007DAD0000}"/>
    <cellStyle name="Percent 4 3 5 2 2 2 6" xfId="14094" xr:uid="{00000000-0005-0000-0000-00007EAD0000}"/>
    <cellStyle name="Percent 4 3 5 2 2 2 7" xfId="34046" xr:uid="{00000000-0005-0000-0000-00007FAD0000}"/>
    <cellStyle name="Percent 4 3 5 2 2 3" xfId="8391" xr:uid="{00000000-0005-0000-0000-000080AD0000}"/>
    <cellStyle name="Percent 4 3 5 2 2 3 2" xfId="28345" xr:uid="{00000000-0005-0000-0000-000081AD0000}"/>
    <cellStyle name="Percent 4 3 5 2 2 3 2 2" xfId="48295" xr:uid="{00000000-0005-0000-0000-000082AD0000}"/>
    <cellStyle name="Percent 4 3 5 2 2 3 3" xfId="19795" xr:uid="{00000000-0005-0000-0000-000083AD0000}"/>
    <cellStyle name="Percent 4 3 5 2 2 3 4" xfId="39745" xr:uid="{00000000-0005-0000-0000-000084AD0000}"/>
    <cellStyle name="Percent 4 3 5 2 2 4" xfId="11243" xr:uid="{00000000-0005-0000-0000-000085AD0000}"/>
    <cellStyle name="Percent 4 3 5 2 2 4 2" xfId="31195" xr:uid="{00000000-0005-0000-0000-000086AD0000}"/>
    <cellStyle name="Percent 4 3 5 2 2 4 2 2" xfId="51145" xr:uid="{00000000-0005-0000-0000-000087AD0000}"/>
    <cellStyle name="Percent 4 3 5 2 2 4 3" xfId="22645" xr:uid="{00000000-0005-0000-0000-000088AD0000}"/>
    <cellStyle name="Percent 4 3 5 2 2 4 4" xfId="42595" xr:uid="{00000000-0005-0000-0000-000089AD0000}"/>
    <cellStyle name="Percent 4 3 5 2 2 5" xfId="16943" xr:uid="{00000000-0005-0000-0000-00008AAD0000}"/>
    <cellStyle name="Percent 4 3 5 2 2 5 2" xfId="36895" xr:uid="{00000000-0005-0000-0000-00008BAD0000}"/>
    <cellStyle name="Percent 4 3 5 2 2 6" xfId="25495" xr:uid="{00000000-0005-0000-0000-00008CAD0000}"/>
    <cellStyle name="Percent 4 3 5 2 2 6 2" xfId="45445" xr:uid="{00000000-0005-0000-0000-00008DAD0000}"/>
    <cellStyle name="Percent 4 3 5 2 2 7" xfId="14093" xr:uid="{00000000-0005-0000-0000-00008EAD0000}"/>
    <cellStyle name="Percent 4 3 5 2 2 8" xfId="34045" xr:uid="{00000000-0005-0000-0000-00008FAD0000}"/>
    <cellStyle name="Percent 4 3 5 2 3" xfId="4268" xr:uid="{00000000-0005-0000-0000-000090AD0000}"/>
    <cellStyle name="Percent 4 3 5 2 3 2" xfId="4269" xr:uid="{00000000-0005-0000-0000-000091AD0000}"/>
    <cellStyle name="Percent 4 3 5 2 3 2 2" xfId="8394" xr:uid="{00000000-0005-0000-0000-000092AD0000}"/>
    <cellStyle name="Percent 4 3 5 2 3 2 2 2" xfId="28348" xr:uid="{00000000-0005-0000-0000-000093AD0000}"/>
    <cellStyle name="Percent 4 3 5 2 3 2 2 2 2" xfId="48298" xr:uid="{00000000-0005-0000-0000-000094AD0000}"/>
    <cellStyle name="Percent 4 3 5 2 3 2 2 3" xfId="19798" xr:uid="{00000000-0005-0000-0000-000095AD0000}"/>
    <cellStyle name="Percent 4 3 5 2 3 2 2 4" xfId="39748" xr:uid="{00000000-0005-0000-0000-000096AD0000}"/>
    <cellStyle name="Percent 4 3 5 2 3 2 3" xfId="11246" xr:uid="{00000000-0005-0000-0000-000097AD0000}"/>
    <cellStyle name="Percent 4 3 5 2 3 2 3 2" xfId="31198" xr:uid="{00000000-0005-0000-0000-000098AD0000}"/>
    <cellStyle name="Percent 4 3 5 2 3 2 3 2 2" xfId="51148" xr:uid="{00000000-0005-0000-0000-000099AD0000}"/>
    <cellStyle name="Percent 4 3 5 2 3 2 3 3" xfId="22648" xr:uid="{00000000-0005-0000-0000-00009AAD0000}"/>
    <cellStyle name="Percent 4 3 5 2 3 2 3 4" xfId="42598" xr:uid="{00000000-0005-0000-0000-00009BAD0000}"/>
    <cellStyle name="Percent 4 3 5 2 3 2 4" xfId="16946" xr:uid="{00000000-0005-0000-0000-00009CAD0000}"/>
    <cellStyle name="Percent 4 3 5 2 3 2 4 2" xfId="36898" xr:uid="{00000000-0005-0000-0000-00009DAD0000}"/>
    <cellStyle name="Percent 4 3 5 2 3 2 5" xfId="25498" xr:uid="{00000000-0005-0000-0000-00009EAD0000}"/>
    <cellStyle name="Percent 4 3 5 2 3 2 5 2" xfId="45448" xr:uid="{00000000-0005-0000-0000-00009FAD0000}"/>
    <cellStyle name="Percent 4 3 5 2 3 2 6" xfId="14096" xr:uid="{00000000-0005-0000-0000-0000A0AD0000}"/>
    <cellStyle name="Percent 4 3 5 2 3 2 7" xfId="34048" xr:uid="{00000000-0005-0000-0000-0000A1AD0000}"/>
    <cellStyle name="Percent 4 3 5 2 3 3" xfId="8393" xr:uid="{00000000-0005-0000-0000-0000A2AD0000}"/>
    <cellStyle name="Percent 4 3 5 2 3 3 2" xfId="28347" xr:uid="{00000000-0005-0000-0000-0000A3AD0000}"/>
    <cellStyle name="Percent 4 3 5 2 3 3 2 2" xfId="48297" xr:uid="{00000000-0005-0000-0000-0000A4AD0000}"/>
    <cellStyle name="Percent 4 3 5 2 3 3 3" xfId="19797" xr:uid="{00000000-0005-0000-0000-0000A5AD0000}"/>
    <cellStyle name="Percent 4 3 5 2 3 3 4" xfId="39747" xr:uid="{00000000-0005-0000-0000-0000A6AD0000}"/>
    <cellStyle name="Percent 4 3 5 2 3 4" xfId="11245" xr:uid="{00000000-0005-0000-0000-0000A7AD0000}"/>
    <cellStyle name="Percent 4 3 5 2 3 4 2" xfId="31197" xr:uid="{00000000-0005-0000-0000-0000A8AD0000}"/>
    <cellStyle name="Percent 4 3 5 2 3 4 2 2" xfId="51147" xr:uid="{00000000-0005-0000-0000-0000A9AD0000}"/>
    <cellStyle name="Percent 4 3 5 2 3 4 3" xfId="22647" xr:uid="{00000000-0005-0000-0000-0000AAAD0000}"/>
    <cellStyle name="Percent 4 3 5 2 3 4 4" xfId="42597" xr:uid="{00000000-0005-0000-0000-0000ABAD0000}"/>
    <cellStyle name="Percent 4 3 5 2 3 5" xfId="16945" xr:uid="{00000000-0005-0000-0000-0000ACAD0000}"/>
    <cellStyle name="Percent 4 3 5 2 3 5 2" xfId="36897" xr:uid="{00000000-0005-0000-0000-0000ADAD0000}"/>
    <cellStyle name="Percent 4 3 5 2 3 6" xfId="25497" xr:uid="{00000000-0005-0000-0000-0000AEAD0000}"/>
    <cellStyle name="Percent 4 3 5 2 3 6 2" xfId="45447" xr:uid="{00000000-0005-0000-0000-0000AFAD0000}"/>
    <cellStyle name="Percent 4 3 5 2 3 7" xfId="14095" xr:uid="{00000000-0005-0000-0000-0000B0AD0000}"/>
    <cellStyle name="Percent 4 3 5 2 3 8" xfId="34047" xr:uid="{00000000-0005-0000-0000-0000B1AD0000}"/>
    <cellStyle name="Percent 4 3 5 2 4" xfId="4270" xr:uid="{00000000-0005-0000-0000-0000B2AD0000}"/>
    <cellStyle name="Percent 4 3 5 2 4 2" xfId="8395" xr:uid="{00000000-0005-0000-0000-0000B3AD0000}"/>
    <cellStyle name="Percent 4 3 5 2 4 2 2" xfId="28349" xr:uid="{00000000-0005-0000-0000-0000B4AD0000}"/>
    <cellStyle name="Percent 4 3 5 2 4 2 2 2" xfId="48299" xr:uid="{00000000-0005-0000-0000-0000B5AD0000}"/>
    <cellStyle name="Percent 4 3 5 2 4 2 3" xfId="19799" xr:uid="{00000000-0005-0000-0000-0000B6AD0000}"/>
    <cellStyle name="Percent 4 3 5 2 4 2 4" xfId="39749" xr:uid="{00000000-0005-0000-0000-0000B7AD0000}"/>
    <cellStyle name="Percent 4 3 5 2 4 3" xfId="11247" xr:uid="{00000000-0005-0000-0000-0000B8AD0000}"/>
    <cellStyle name="Percent 4 3 5 2 4 3 2" xfId="31199" xr:uid="{00000000-0005-0000-0000-0000B9AD0000}"/>
    <cellStyle name="Percent 4 3 5 2 4 3 2 2" xfId="51149" xr:uid="{00000000-0005-0000-0000-0000BAAD0000}"/>
    <cellStyle name="Percent 4 3 5 2 4 3 3" xfId="22649" xr:uid="{00000000-0005-0000-0000-0000BBAD0000}"/>
    <cellStyle name="Percent 4 3 5 2 4 3 4" xfId="42599" xr:uid="{00000000-0005-0000-0000-0000BCAD0000}"/>
    <cellStyle name="Percent 4 3 5 2 4 4" xfId="16947" xr:uid="{00000000-0005-0000-0000-0000BDAD0000}"/>
    <cellStyle name="Percent 4 3 5 2 4 4 2" xfId="36899" xr:uid="{00000000-0005-0000-0000-0000BEAD0000}"/>
    <cellStyle name="Percent 4 3 5 2 4 5" xfId="25499" xr:uid="{00000000-0005-0000-0000-0000BFAD0000}"/>
    <cellStyle name="Percent 4 3 5 2 4 5 2" xfId="45449" xr:uid="{00000000-0005-0000-0000-0000C0AD0000}"/>
    <cellStyle name="Percent 4 3 5 2 4 6" xfId="14097" xr:uid="{00000000-0005-0000-0000-0000C1AD0000}"/>
    <cellStyle name="Percent 4 3 5 2 4 7" xfId="34049" xr:uid="{00000000-0005-0000-0000-0000C2AD0000}"/>
    <cellStyle name="Percent 4 3 5 2 5" xfId="8390" xr:uid="{00000000-0005-0000-0000-0000C3AD0000}"/>
    <cellStyle name="Percent 4 3 5 2 5 2" xfId="28344" xr:uid="{00000000-0005-0000-0000-0000C4AD0000}"/>
    <cellStyle name="Percent 4 3 5 2 5 2 2" xfId="48294" xr:uid="{00000000-0005-0000-0000-0000C5AD0000}"/>
    <cellStyle name="Percent 4 3 5 2 5 3" xfId="19794" xr:uid="{00000000-0005-0000-0000-0000C6AD0000}"/>
    <cellStyle name="Percent 4 3 5 2 5 4" xfId="39744" xr:uid="{00000000-0005-0000-0000-0000C7AD0000}"/>
    <cellStyle name="Percent 4 3 5 2 6" xfId="11242" xr:uid="{00000000-0005-0000-0000-0000C8AD0000}"/>
    <cellStyle name="Percent 4 3 5 2 6 2" xfId="31194" xr:uid="{00000000-0005-0000-0000-0000C9AD0000}"/>
    <cellStyle name="Percent 4 3 5 2 6 2 2" xfId="51144" xr:uid="{00000000-0005-0000-0000-0000CAAD0000}"/>
    <cellStyle name="Percent 4 3 5 2 6 3" xfId="22644" xr:uid="{00000000-0005-0000-0000-0000CBAD0000}"/>
    <cellStyle name="Percent 4 3 5 2 6 4" xfId="42594" xr:uid="{00000000-0005-0000-0000-0000CCAD0000}"/>
    <cellStyle name="Percent 4 3 5 2 7" xfId="16942" xr:uid="{00000000-0005-0000-0000-0000CDAD0000}"/>
    <cellStyle name="Percent 4 3 5 2 7 2" xfId="36894" xr:uid="{00000000-0005-0000-0000-0000CEAD0000}"/>
    <cellStyle name="Percent 4 3 5 2 8" xfId="25494" xr:uid="{00000000-0005-0000-0000-0000CFAD0000}"/>
    <cellStyle name="Percent 4 3 5 2 8 2" xfId="45444" xr:uid="{00000000-0005-0000-0000-0000D0AD0000}"/>
    <cellStyle name="Percent 4 3 5 2 9" xfId="14092" xr:uid="{00000000-0005-0000-0000-0000D1AD0000}"/>
    <cellStyle name="Percent 4 3 5 3" xfId="4271" xr:uid="{00000000-0005-0000-0000-0000D2AD0000}"/>
    <cellStyle name="Percent 4 3 5 3 2" xfId="4272" xr:uid="{00000000-0005-0000-0000-0000D3AD0000}"/>
    <cellStyle name="Percent 4 3 5 3 2 2" xfId="8397" xr:uid="{00000000-0005-0000-0000-0000D4AD0000}"/>
    <cellStyle name="Percent 4 3 5 3 2 2 2" xfId="28351" xr:uid="{00000000-0005-0000-0000-0000D5AD0000}"/>
    <cellStyle name="Percent 4 3 5 3 2 2 2 2" xfId="48301" xr:uid="{00000000-0005-0000-0000-0000D6AD0000}"/>
    <cellStyle name="Percent 4 3 5 3 2 2 3" xfId="19801" xr:uid="{00000000-0005-0000-0000-0000D7AD0000}"/>
    <cellStyle name="Percent 4 3 5 3 2 2 4" xfId="39751" xr:uid="{00000000-0005-0000-0000-0000D8AD0000}"/>
    <cellStyle name="Percent 4 3 5 3 2 3" xfId="11249" xr:uid="{00000000-0005-0000-0000-0000D9AD0000}"/>
    <cellStyle name="Percent 4 3 5 3 2 3 2" xfId="31201" xr:uid="{00000000-0005-0000-0000-0000DAAD0000}"/>
    <cellStyle name="Percent 4 3 5 3 2 3 2 2" xfId="51151" xr:uid="{00000000-0005-0000-0000-0000DBAD0000}"/>
    <cellStyle name="Percent 4 3 5 3 2 3 3" xfId="22651" xr:uid="{00000000-0005-0000-0000-0000DCAD0000}"/>
    <cellStyle name="Percent 4 3 5 3 2 3 4" xfId="42601" xr:uid="{00000000-0005-0000-0000-0000DDAD0000}"/>
    <cellStyle name="Percent 4 3 5 3 2 4" xfId="16949" xr:uid="{00000000-0005-0000-0000-0000DEAD0000}"/>
    <cellStyle name="Percent 4 3 5 3 2 4 2" xfId="36901" xr:uid="{00000000-0005-0000-0000-0000DFAD0000}"/>
    <cellStyle name="Percent 4 3 5 3 2 5" xfId="25501" xr:uid="{00000000-0005-0000-0000-0000E0AD0000}"/>
    <cellStyle name="Percent 4 3 5 3 2 5 2" xfId="45451" xr:uid="{00000000-0005-0000-0000-0000E1AD0000}"/>
    <cellStyle name="Percent 4 3 5 3 2 6" xfId="14099" xr:uid="{00000000-0005-0000-0000-0000E2AD0000}"/>
    <cellStyle name="Percent 4 3 5 3 2 7" xfId="34051" xr:uid="{00000000-0005-0000-0000-0000E3AD0000}"/>
    <cellStyle name="Percent 4 3 5 3 3" xfId="8396" xr:uid="{00000000-0005-0000-0000-0000E4AD0000}"/>
    <cellStyle name="Percent 4 3 5 3 3 2" xfId="28350" xr:uid="{00000000-0005-0000-0000-0000E5AD0000}"/>
    <cellStyle name="Percent 4 3 5 3 3 2 2" xfId="48300" xr:uid="{00000000-0005-0000-0000-0000E6AD0000}"/>
    <cellStyle name="Percent 4 3 5 3 3 3" xfId="19800" xr:uid="{00000000-0005-0000-0000-0000E7AD0000}"/>
    <cellStyle name="Percent 4 3 5 3 3 4" xfId="39750" xr:uid="{00000000-0005-0000-0000-0000E8AD0000}"/>
    <cellStyle name="Percent 4 3 5 3 4" xfId="11248" xr:uid="{00000000-0005-0000-0000-0000E9AD0000}"/>
    <cellStyle name="Percent 4 3 5 3 4 2" xfId="31200" xr:uid="{00000000-0005-0000-0000-0000EAAD0000}"/>
    <cellStyle name="Percent 4 3 5 3 4 2 2" xfId="51150" xr:uid="{00000000-0005-0000-0000-0000EBAD0000}"/>
    <cellStyle name="Percent 4 3 5 3 4 3" xfId="22650" xr:uid="{00000000-0005-0000-0000-0000ECAD0000}"/>
    <cellStyle name="Percent 4 3 5 3 4 4" xfId="42600" xr:uid="{00000000-0005-0000-0000-0000EDAD0000}"/>
    <cellStyle name="Percent 4 3 5 3 5" xfId="16948" xr:uid="{00000000-0005-0000-0000-0000EEAD0000}"/>
    <cellStyle name="Percent 4 3 5 3 5 2" xfId="36900" xr:uid="{00000000-0005-0000-0000-0000EFAD0000}"/>
    <cellStyle name="Percent 4 3 5 3 6" xfId="25500" xr:uid="{00000000-0005-0000-0000-0000F0AD0000}"/>
    <cellStyle name="Percent 4 3 5 3 6 2" xfId="45450" xr:uid="{00000000-0005-0000-0000-0000F1AD0000}"/>
    <cellStyle name="Percent 4 3 5 3 7" xfId="14098" xr:uid="{00000000-0005-0000-0000-0000F2AD0000}"/>
    <cellStyle name="Percent 4 3 5 3 8" xfId="34050" xr:uid="{00000000-0005-0000-0000-0000F3AD0000}"/>
    <cellStyle name="Percent 4 3 5 4" xfId="4273" xr:uid="{00000000-0005-0000-0000-0000F4AD0000}"/>
    <cellStyle name="Percent 4 3 5 4 2" xfId="4274" xr:uid="{00000000-0005-0000-0000-0000F5AD0000}"/>
    <cellStyle name="Percent 4 3 5 4 2 2" xfId="8399" xr:uid="{00000000-0005-0000-0000-0000F6AD0000}"/>
    <cellStyle name="Percent 4 3 5 4 2 2 2" xfId="28353" xr:uid="{00000000-0005-0000-0000-0000F7AD0000}"/>
    <cellStyle name="Percent 4 3 5 4 2 2 2 2" xfId="48303" xr:uid="{00000000-0005-0000-0000-0000F8AD0000}"/>
    <cellStyle name="Percent 4 3 5 4 2 2 3" xfId="19803" xr:uid="{00000000-0005-0000-0000-0000F9AD0000}"/>
    <cellStyle name="Percent 4 3 5 4 2 2 4" xfId="39753" xr:uid="{00000000-0005-0000-0000-0000FAAD0000}"/>
    <cellStyle name="Percent 4 3 5 4 2 3" xfId="11251" xr:uid="{00000000-0005-0000-0000-0000FBAD0000}"/>
    <cellStyle name="Percent 4 3 5 4 2 3 2" xfId="31203" xr:uid="{00000000-0005-0000-0000-0000FCAD0000}"/>
    <cellStyle name="Percent 4 3 5 4 2 3 2 2" xfId="51153" xr:uid="{00000000-0005-0000-0000-0000FDAD0000}"/>
    <cellStyle name="Percent 4 3 5 4 2 3 3" xfId="22653" xr:uid="{00000000-0005-0000-0000-0000FEAD0000}"/>
    <cellStyle name="Percent 4 3 5 4 2 3 4" xfId="42603" xr:uid="{00000000-0005-0000-0000-0000FFAD0000}"/>
    <cellStyle name="Percent 4 3 5 4 2 4" xfId="16951" xr:uid="{00000000-0005-0000-0000-000000AE0000}"/>
    <cellStyle name="Percent 4 3 5 4 2 4 2" xfId="36903" xr:uid="{00000000-0005-0000-0000-000001AE0000}"/>
    <cellStyle name="Percent 4 3 5 4 2 5" xfId="25503" xr:uid="{00000000-0005-0000-0000-000002AE0000}"/>
    <cellStyle name="Percent 4 3 5 4 2 5 2" xfId="45453" xr:uid="{00000000-0005-0000-0000-000003AE0000}"/>
    <cellStyle name="Percent 4 3 5 4 2 6" xfId="14101" xr:uid="{00000000-0005-0000-0000-000004AE0000}"/>
    <cellStyle name="Percent 4 3 5 4 2 7" xfId="34053" xr:uid="{00000000-0005-0000-0000-000005AE0000}"/>
    <cellStyle name="Percent 4 3 5 4 3" xfId="8398" xr:uid="{00000000-0005-0000-0000-000006AE0000}"/>
    <cellStyle name="Percent 4 3 5 4 3 2" xfId="28352" xr:uid="{00000000-0005-0000-0000-000007AE0000}"/>
    <cellStyle name="Percent 4 3 5 4 3 2 2" xfId="48302" xr:uid="{00000000-0005-0000-0000-000008AE0000}"/>
    <cellStyle name="Percent 4 3 5 4 3 3" xfId="19802" xr:uid="{00000000-0005-0000-0000-000009AE0000}"/>
    <cellStyle name="Percent 4 3 5 4 3 4" xfId="39752" xr:uid="{00000000-0005-0000-0000-00000AAE0000}"/>
    <cellStyle name="Percent 4 3 5 4 4" xfId="11250" xr:uid="{00000000-0005-0000-0000-00000BAE0000}"/>
    <cellStyle name="Percent 4 3 5 4 4 2" xfId="31202" xr:uid="{00000000-0005-0000-0000-00000CAE0000}"/>
    <cellStyle name="Percent 4 3 5 4 4 2 2" xfId="51152" xr:uid="{00000000-0005-0000-0000-00000DAE0000}"/>
    <cellStyle name="Percent 4 3 5 4 4 3" xfId="22652" xr:uid="{00000000-0005-0000-0000-00000EAE0000}"/>
    <cellStyle name="Percent 4 3 5 4 4 4" xfId="42602" xr:uid="{00000000-0005-0000-0000-00000FAE0000}"/>
    <cellStyle name="Percent 4 3 5 4 5" xfId="16950" xr:uid="{00000000-0005-0000-0000-000010AE0000}"/>
    <cellStyle name="Percent 4 3 5 4 5 2" xfId="36902" xr:uid="{00000000-0005-0000-0000-000011AE0000}"/>
    <cellStyle name="Percent 4 3 5 4 6" xfId="25502" xr:uid="{00000000-0005-0000-0000-000012AE0000}"/>
    <cellStyle name="Percent 4 3 5 4 6 2" xfId="45452" xr:uid="{00000000-0005-0000-0000-000013AE0000}"/>
    <cellStyle name="Percent 4 3 5 4 7" xfId="14100" xr:uid="{00000000-0005-0000-0000-000014AE0000}"/>
    <cellStyle name="Percent 4 3 5 4 8" xfId="34052" xr:uid="{00000000-0005-0000-0000-000015AE0000}"/>
    <cellStyle name="Percent 4 3 5 5" xfId="4275" xr:uid="{00000000-0005-0000-0000-000016AE0000}"/>
    <cellStyle name="Percent 4 3 5 5 2" xfId="8400" xr:uid="{00000000-0005-0000-0000-000017AE0000}"/>
    <cellStyle name="Percent 4 3 5 5 2 2" xfId="28354" xr:uid="{00000000-0005-0000-0000-000018AE0000}"/>
    <cellStyle name="Percent 4 3 5 5 2 2 2" xfId="48304" xr:uid="{00000000-0005-0000-0000-000019AE0000}"/>
    <cellStyle name="Percent 4 3 5 5 2 3" xfId="19804" xr:uid="{00000000-0005-0000-0000-00001AAE0000}"/>
    <cellStyle name="Percent 4 3 5 5 2 4" xfId="39754" xr:uid="{00000000-0005-0000-0000-00001BAE0000}"/>
    <cellStyle name="Percent 4 3 5 5 3" xfId="11252" xr:uid="{00000000-0005-0000-0000-00001CAE0000}"/>
    <cellStyle name="Percent 4 3 5 5 3 2" xfId="31204" xr:uid="{00000000-0005-0000-0000-00001DAE0000}"/>
    <cellStyle name="Percent 4 3 5 5 3 2 2" xfId="51154" xr:uid="{00000000-0005-0000-0000-00001EAE0000}"/>
    <cellStyle name="Percent 4 3 5 5 3 3" xfId="22654" xr:uid="{00000000-0005-0000-0000-00001FAE0000}"/>
    <cellStyle name="Percent 4 3 5 5 3 4" xfId="42604" xr:uid="{00000000-0005-0000-0000-000020AE0000}"/>
    <cellStyle name="Percent 4 3 5 5 4" xfId="16952" xr:uid="{00000000-0005-0000-0000-000021AE0000}"/>
    <cellStyle name="Percent 4 3 5 5 4 2" xfId="36904" xr:uid="{00000000-0005-0000-0000-000022AE0000}"/>
    <cellStyle name="Percent 4 3 5 5 5" xfId="25504" xr:uid="{00000000-0005-0000-0000-000023AE0000}"/>
    <cellStyle name="Percent 4 3 5 5 5 2" xfId="45454" xr:uid="{00000000-0005-0000-0000-000024AE0000}"/>
    <cellStyle name="Percent 4 3 5 5 6" xfId="14102" xr:uid="{00000000-0005-0000-0000-000025AE0000}"/>
    <cellStyle name="Percent 4 3 5 5 7" xfId="34054" xr:uid="{00000000-0005-0000-0000-000026AE0000}"/>
    <cellStyle name="Percent 4 3 5 6" xfId="8389" xr:uid="{00000000-0005-0000-0000-000027AE0000}"/>
    <cellStyle name="Percent 4 3 5 6 2" xfId="28343" xr:uid="{00000000-0005-0000-0000-000028AE0000}"/>
    <cellStyle name="Percent 4 3 5 6 2 2" xfId="48293" xr:uid="{00000000-0005-0000-0000-000029AE0000}"/>
    <cellStyle name="Percent 4 3 5 6 3" xfId="19793" xr:uid="{00000000-0005-0000-0000-00002AAE0000}"/>
    <cellStyle name="Percent 4 3 5 6 4" xfId="39743" xr:uid="{00000000-0005-0000-0000-00002BAE0000}"/>
    <cellStyle name="Percent 4 3 5 7" xfId="11241" xr:uid="{00000000-0005-0000-0000-00002CAE0000}"/>
    <cellStyle name="Percent 4 3 5 7 2" xfId="31193" xr:uid="{00000000-0005-0000-0000-00002DAE0000}"/>
    <cellStyle name="Percent 4 3 5 7 2 2" xfId="51143" xr:uid="{00000000-0005-0000-0000-00002EAE0000}"/>
    <cellStyle name="Percent 4 3 5 7 3" xfId="22643" xr:uid="{00000000-0005-0000-0000-00002FAE0000}"/>
    <cellStyle name="Percent 4 3 5 7 4" xfId="42593" xr:uid="{00000000-0005-0000-0000-000030AE0000}"/>
    <cellStyle name="Percent 4 3 5 8" xfId="16941" xr:uid="{00000000-0005-0000-0000-000031AE0000}"/>
    <cellStyle name="Percent 4 3 5 8 2" xfId="36893" xr:uid="{00000000-0005-0000-0000-000032AE0000}"/>
    <cellStyle name="Percent 4 3 5 9" xfId="25493" xr:uid="{00000000-0005-0000-0000-000033AE0000}"/>
    <cellStyle name="Percent 4 3 5 9 2" xfId="45443" xr:uid="{00000000-0005-0000-0000-000034AE0000}"/>
    <cellStyle name="Percent 4 3 6" xfId="4276" xr:uid="{00000000-0005-0000-0000-000035AE0000}"/>
    <cellStyle name="Percent 4 3 6 10" xfId="14103" xr:uid="{00000000-0005-0000-0000-000036AE0000}"/>
    <cellStyle name="Percent 4 3 6 11" xfId="34055" xr:uid="{00000000-0005-0000-0000-000037AE0000}"/>
    <cellStyle name="Percent 4 3 6 2" xfId="4277" xr:uid="{00000000-0005-0000-0000-000038AE0000}"/>
    <cellStyle name="Percent 4 3 6 2 10" xfId="34056" xr:uid="{00000000-0005-0000-0000-000039AE0000}"/>
    <cellStyle name="Percent 4 3 6 2 2" xfId="4278" xr:uid="{00000000-0005-0000-0000-00003AAE0000}"/>
    <cellStyle name="Percent 4 3 6 2 2 2" xfId="4279" xr:uid="{00000000-0005-0000-0000-00003BAE0000}"/>
    <cellStyle name="Percent 4 3 6 2 2 2 2" xfId="8404" xr:uid="{00000000-0005-0000-0000-00003CAE0000}"/>
    <cellStyle name="Percent 4 3 6 2 2 2 2 2" xfId="28358" xr:uid="{00000000-0005-0000-0000-00003DAE0000}"/>
    <cellStyle name="Percent 4 3 6 2 2 2 2 2 2" xfId="48308" xr:uid="{00000000-0005-0000-0000-00003EAE0000}"/>
    <cellStyle name="Percent 4 3 6 2 2 2 2 3" xfId="19808" xr:uid="{00000000-0005-0000-0000-00003FAE0000}"/>
    <cellStyle name="Percent 4 3 6 2 2 2 2 4" xfId="39758" xr:uid="{00000000-0005-0000-0000-000040AE0000}"/>
    <cellStyle name="Percent 4 3 6 2 2 2 3" xfId="11256" xr:uid="{00000000-0005-0000-0000-000041AE0000}"/>
    <cellStyle name="Percent 4 3 6 2 2 2 3 2" xfId="31208" xr:uid="{00000000-0005-0000-0000-000042AE0000}"/>
    <cellStyle name="Percent 4 3 6 2 2 2 3 2 2" xfId="51158" xr:uid="{00000000-0005-0000-0000-000043AE0000}"/>
    <cellStyle name="Percent 4 3 6 2 2 2 3 3" xfId="22658" xr:uid="{00000000-0005-0000-0000-000044AE0000}"/>
    <cellStyle name="Percent 4 3 6 2 2 2 3 4" xfId="42608" xr:uid="{00000000-0005-0000-0000-000045AE0000}"/>
    <cellStyle name="Percent 4 3 6 2 2 2 4" xfId="16956" xr:uid="{00000000-0005-0000-0000-000046AE0000}"/>
    <cellStyle name="Percent 4 3 6 2 2 2 4 2" xfId="36908" xr:uid="{00000000-0005-0000-0000-000047AE0000}"/>
    <cellStyle name="Percent 4 3 6 2 2 2 5" xfId="25508" xr:uid="{00000000-0005-0000-0000-000048AE0000}"/>
    <cellStyle name="Percent 4 3 6 2 2 2 5 2" xfId="45458" xr:uid="{00000000-0005-0000-0000-000049AE0000}"/>
    <cellStyle name="Percent 4 3 6 2 2 2 6" xfId="14106" xr:uid="{00000000-0005-0000-0000-00004AAE0000}"/>
    <cellStyle name="Percent 4 3 6 2 2 2 7" xfId="34058" xr:uid="{00000000-0005-0000-0000-00004BAE0000}"/>
    <cellStyle name="Percent 4 3 6 2 2 3" xfId="8403" xr:uid="{00000000-0005-0000-0000-00004CAE0000}"/>
    <cellStyle name="Percent 4 3 6 2 2 3 2" xfId="28357" xr:uid="{00000000-0005-0000-0000-00004DAE0000}"/>
    <cellStyle name="Percent 4 3 6 2 2 3 2 2" xfId="48307" xr:uid="{00000000-0005-0000-0000-00004EAE0000}"/>
    <cellStyle name="Percent 4 3 6 2 2 3 3" xfId="19807" xr:uid="{00000000-0005-0000-0000-00004FAE0000}"/>
    <cellStyle name="Percent 4 3 6 2 2 3 4" xfId="39757" xr:uid="{00000000-0005-0000-0000-000050AE0000}"/>
    <cellStyle name="Percent 4 3 6 2 2 4" xfId="11255" xr:uid="{00000000-0005-0000-0000-000051AE0000}"/>
    <cellStyle name="Percent 4 3 6 2 2 4 2" xfId="31207" xr:uid="{00000000-0005-0000-0000-000052AE0000}"/>
    <cellStyle name="Percent 4 3 6 2 2 4 2 2" xfId="51157" xr:uid="{00000000-0005-0000-0000-000053AE0000}"/>
    <cellStyle name="Percent 4 3 6 2 2 4 3" xfId="22657" xr:uid="{00000000-0005-0000-0000-000054AE0000}"/>
    <cellStyle name="Percent 4 3 6 2 2 4 4" xfId="42607" xr:uid="{00000000-0005-0000-0000-000055AE0000}"/>
    <cellStyle name="Percent 4 3 6 2 2 5" xfId="16955" xr:uid="{00000000-0005-0000-0000-000056AE0000}"/>
    <cellStyle name="Percent 4 3 6 2 2 5 2" xfId="36907" xr:uid="{00000000-0005-0000-0000-000057AE0000}"/>
    <cellStyle name="Percent 4 3 6 2 2 6" xfId="25507" xr:uid="{00000000-0005-0000-0000-000058AE0000}"/>
    <cellStyle name="Percent 4 3 6 2 2 6 2" xfId="45457" xr:uid="{00000000-0005-0000-0000-000059AE0000}"/>
    <cellStyle name="Percent 4 3 6 2 2 7" xfId="14105" xr:uid="{00000000-0005-0000-0000-00005AAE0000}"/>
    <cellStyle name="Percent 4 3 6 2 2 8" xfId="34057" xr:uid="{00000000-0005-0000-0000-00005BAE0000}"/>
    <cellStyle name="Percent 4 3 6 2 3" xfId="4280" xr:uid="{00000000-0005-0000-0000-00005CAE0000}"/>
    <cellStyle name="Percent 4 3 6 2 3 2" xfId="4281" xr:uid="{00000000-0005-0000-0000-00005DAE0000}"/>
    <cellStyle name="Percent 4 3 6 2 3 2 2" xfId="8406" xr:uid="{00000000-0005-0000-0000-00005EAE0000}"/>
    <cellStyle name="Percent 4 3 6 2 3 2 2 2" xfId="28360" xr:uid="{00000000-0005-0000-0000-00005FAE0000}"/>
    <cellStyle name="Percent 4 3 6 2 3 2 2 2 2" xfId="48310" xr:uid="{00000000-0005-0000-0000-000060AE0000}"/>
    <cellStyle name="Percent 4 3 6 2 3 2 2 3" xfId="19810" xr:uid="{00000000-0005-0000-0000-000061AE0000}"/>
    <cellStyle name="Percent 4 3 6 2 3 2 2 4" xfId="39760" xr:uid="{00000000-0005-0000-0000-000062AE0000}"/>
    <cellStyle name="Percent 4 3 6 2 3 2 3" xfId="11258" xr:uid="{00000000-0005-0000-0000-000063AE0000}"/>
    <cellStyle name="Percent 4 3 6 2 3 2 3 2" xfId="31210" xr:uid="{00000000-0005-0000-0000-000064AE0000}"/>
    <cellStyle name="Percent 4 3 6 2 3 2 3 2 2" xfId="51160" xr:uid="{00000000-0005-0000-0000-000065AE0000}"/>
    <cellStyle name="Percent 4 3 6 2 3 2 3 3" xfId="22660" xr:uid="{00000000-0005-0000-0000-000066AE0000}"/>
    <cellStyle name="Percent 4 3 6 2 3 2 3 4" xfId="42610" xr:uid="{00000000-0005-0000-0000-000067AE0000}"/>
    <cellStyle name="Percent 4 3 6 2 3 2 4" xfId="16958" xr:uid="{00000000-0005-0000-0000-000068AE0000}"/>
    <cellStyle name="Percent 4 3 6 2 3 2 4 2" xfId="36910" xr:uid="{00000000-0005-0000-0000-000069AE0000}"/>
    <cellStyle name="Percent 4 3 6 2 3 2 5" xfId="25510" xr:uid="{00000000-0005-0000-0000-00006AAE0000}"/>
    <cellStyle name="Percent 4 3 6 2 3 2 5 2" xfId="45460" xr:uid="{00000000-0005-0000-0000-00006BAE0000}"/>
    <cellStyle name="Percent 4 3 6 2 3 2 6" xfId="14108" xr:uid="{00000000-0005-0000-0000-00006CAE0000}"/>
    <cellStyle name="Percent 4 3 6 2 3 2 7" xfId="34060" xr:uid="{00000000-0005-0000-0000-00006DAE0000}"/>
    <cellStyle name="Percent 4 3 6 2 3 3" xfId="8405" xr:uid="{00000000-0005-0000-0000-00006EAE0000}"/>
    <cellStyle name="Percent 4 3 6 2 3 3 2" xfId="28359" xr:uid="{00000000-0005-0000-0000-00006FAE0000}"/>
    <cellStyle name="Percent 4 3 6 2 3 3 2 2" xfId="48309" xr:uid="{00000000-0005-0000-0000-000070AE0000}"/>
    <cellStyle name="Percent 4 3 6 2 3 3 3" xfId="19809" xr:uid="{00000000-0005-0000-0000-000071AE0000}"/>
    <cellStyle name="Percent 4 3 6 2 3 3 4" xfId="39759" xr:uid="{00000000-0005-0000-0000-000072AE0000}"/>
    <cellStyle name="Percent 4 3 6 2 3 4" xfId="11257" xr:uid="{00000000-0005-0000-0000-000073AE0000}"/>
    <cellStyle name="Percent 4 3 6 2 3 4 2" xfId="31209" xr:uid="{00000000-0005-0000-0000-000074AE0000}"/>
    <cellStyle name="Percent 4 3 6 2 3 4 2 2" xfId="51159" xr:uid="{00000000-0005-0000-0000-000075AE0000}"/>
    <cellStyle name="Percent 4 3 6 2 3 4 3" xfId="22659" xr:uid="{00000000-0005-0000-0000-000076AE0000}"/>
    <cellStyle name="Percent 4 3 6 2 3 4 4" xfId="42609" xr:uid="{00000000-0005-0000-0000-000077AE0000}"/>
    <cellStyle name="Percent 4 3 6 2 3 5" xfId="16957" xr:uid="{00000000-0005-0000-0000-000078AE0000}"/>
    <cellStyle name="Percent 4 3 6 2 3 5 2" xfId="36909" xr:uid="{00000000-0005-0000-0000-000079AE0000}"/>
    <cellStyle name="Percent 4 3 6 2 3 6" xfId="25509" xr:uid="{00000000-0005-0000-0000-00007AAE0000}"/>
    <cellStyle name="Percent 4 3 6 2 3 6 2" xfId="45459" xr:uid="{00000000-0005-0000-0000-00007BAE0000}"/>
    <cellStyle name="Percent 4 3 6 2 3 7" xfId="14107" xr:uid="{00000000-0005-0000-0000-00007CAE0000}"/>
    <cellStyle name="Percent 4 3 6 2 3 8" xfId="34059" xr:uid="{00000000-0005-0000-0000-00007DAE0000}"/>
    <cellStyle name="Percent 4 3 6 2 4" xfId="4282" xr:uid="{00000000-0005-0000-0000-00007EAE0000}"/>
    <cellStyle name="Percent 4 3 6 2 4 2" xfId="8407" xr:uid="{00000000-0005-0000-0000-00007FAE0000}"/>
    <cellStyle name="Percent 4 3 6 2 4 2 2" xfId="28361" xr:uid="{00000000-0005-0000-0000-000080AE0000}"/>
    <cellStyle name="Percent 4 3 6 2 4 2 2 2" xfId="48311" xr:uid="{00000000-0005-0000-0000-000081AE0000}"/>
    <cellStyle name="Percent 4 3 6 2 4 2 3" xfId="19811" xr:uid="{00000000-0005-0000-0000-000082AE0000}"/>
    <cellStyle name="Percent 4 3 6 2 4 2 4" xfId="39761" xr:uid="{00000000-0005-0000-0000-000083AE0000}"/>
    <cellStyle name="Percent 4 3 6 2 4 3" xfId="11259" xr:uid="{00000000-0005-0000-0000-000084AE0000}"/>
    <cellStyle name="Percent 4 3 6 2 4 3 2" xfId="31211" xr:uid="{00000000-0005-0000-0000-000085AE0000}"/>
    <cellStyle name="Percent 4 3 6 2 4 3 2 2" xfId="51161" xr:uid="{00000000-0005-0000-0000-000086AE0000}"/>
    <cellStyle name="Percent 4 3 6 2 4 3 3" xfId="22661" xr:uid="{00000000-0005-0000-0000-000087AE0000}"/>
    <cellStyle name="Percent 4 3 6 2 4 3 4" xfId="42611" xr:uid="{00000000-0005-0000-0000-000088AE0000}"/>
    <cellStyle name="Percent 4 3 6 2 4 4" xfId="16959" xr:uid="{00000000-0005-0000-0000-000089AE0000}"/>
    <cellStyle name="Percent 4 3 6 2 4 4 2" xfId="36911" xr:uid="{00000000-0005-0000-0000-00008AAE0000}"/>
    <cellStyle name="Percent 4 3 6 2 4 5" xfId="25511" xr:uid="{00000000-0005-0000-0000-00008BAE0000}"/>
    <cellStyle name="Percent 4 3 6 2 4 5 2" xfId="45461" xr:uid="{00000000-0005-0000-0000-00008CAE0000}"/>
    <cellStyle name="Percent 4 3 6 2 4 6" xfId="14109" xr:uid="{00000000-0005-0000-0000-00008DAE0000}"/>
    <cellStyle name="Percent 4 3 6 2 4 7" xfId="34061" xr:uid="{00000000-0005-0000-0000-00008EAE0000}"/>
    <cellStyle name="Percent 4 3 6 2 5" xfId="8402" xr:uid="{00000000-0005-0000-0000-00008FAE0000}"/>
    <cellStyle name="Percent 4 3 6 2 5 2" xfId="28356" xr:uid="{00000000-0005-0000-0000-000090AE0000}"/>
    <cellStyle name="Percent 4 3 6 2 5 2 2" xfId="48306" xr:uid="{00000000-0005-0000-0000-000091AE0000}"/>
    <cellStyle name="Percent 4 3 6 2 5 3" xfId="19806" xr:uid="{00000000-0005-0000-0000-000092AE0000}"/>
    <cellStyle name="Percent 4 3 6 2 5 4" xfId="39756" xr:uid="{00000000-0005-0000-0000-000093AE0000}"/>
    <cellStyle name="Percent 4 3 6 2 6" xfId="11254" xr:uid="{00000000-0005-0000-0000-000094AE0000}"/>
    <cellStyle name="Percent 4 3 6 2 6 2" xfId="31206" xr:uid="{00000000-0005-0000-0000-000095AE0000}"/>
    <cellStyle name="Percent 4 3 6 2 6 2 2" xfId="51156" xr:uid="{00000000-0005-0000-0000-000096AE0000}"/>
    <cellStyle name="Percent 4 3 6 2 6 3" xfId="22656" xr:uid="{00000000-0005-0000-0000-000097AE0000}"/>
    <cellStyle name="Percent 4 3 6 2 6 4" xfId="42606" xr:uid="{00000000-0005-0000-0000-000098AE0000}"/>
    <cellStyle name="Percent 4 3 6 2 7" xfId="16954" xr:uid="{00000000-0005-0000-0000-000099AE0000}"/>
    <cellStyle name="Percent 4 3 6 2 7 2" xfId="36906" xr:uid="{00000000-0005-0000-0000-00009AAE0000}"/>
    <cellStyle name="Percent 4 3 6 2 8" xfId="25506" xr:uid="{00000000-0005-0000-0000-00009BAE0000}"/>
    <cellStyle name="Percent 4 3 6 2 8 2" xfId="45456" xr:uid="{00000000-0005-0000-0000-00009CAE0000}"/>
    <cellStyle name="Percent 4 3 6 2 9" xfId="14104" xr:uid="{00000000-0005-0000-0000-00009DAE0000}"/>
    <cellStyle name="Percent 4 3 6 3" xfId="4283" xr:uid="{00000000-0005-0000-0000-00009EAE0000}"/>
    <cellStyle name="Percent 4 3 6 3 2" xfId="4284" xr:uid="{00000000-0005-0000-0000-00009FAE0000}"/>
    <cellStyle name="Percent 4 3 6 3 2 2" xfId="8409" xr:uid="{00000000-0005-0000-0000-0000A0AE0000}"/>
    <cellStyle name="Percent 4 3 6 3 2 2 2" xfId="28363" xr:uid="{00000000-0005-0000-0000-0000A1AE0000}"/>
    <cellStyle name="Percent 4 3 6 3 2 2 2 2" xfId="48313" xr:uid="{00000000-0005-0000-0000-0000A2AE0000}"/>
    <cellStyle name="Percent 4 3 6 3 2 2 3" xfId="19813" xr:uid="{00000000-0005-0000-0000-0000A3AE0000}"/>
    <cellStyle name="Percent 4 3 6 3 2 2 4" xfId="39763" xr:uid="{00000000-0005-0000-0000-0000A4AE0000}"/>
    <cellStyle name="Percent 4 3 6 3 2 3" xfId="11261" xr:uid="{00000000-0005-0000-0000-0000A5AE0000}"/>
    <cellStyle name="Percent 4 3 6 3 2 3 2" xfId="31213" xr:uid="{00000000-0005-0000-0000-0000A6AE0000}"/>
    <cellStyle name="Percent 4 3 6 3 2 3 2 2" xfId="51163" xr:uid="{00000000-0005-0000-0000-0000A7AE0000}"/>
    <cellStyle name="Percent 4 3 6 3 2 3 3" xfId="22663" xr:uid="{00000000-0005-0000-0000-0000A8AE0000}"/>
    <cellStyle name="Percent 4 3 6 3 2 3 4" xfId="42613" xr:uid="{00000000-0005-0000-0000-0000A9AE0000}"/>
    <cellStyle name="Percent 4 3 6 3 2 4" xfId="16961" xr:uid="{00000000-0005-0000-0000-0000AAAE0000}"/>
    <cellStyle name="Percent 4 3 6 3 2 4 2" xfId="36913" xr:uid="{00000000-0005-0000-0000-0000ABAE0000}"/>
    <cellStyle name="Percent 4 3 6 3 2 5" xfId="25513" xr:uid="{00000000-0005-0000-0000-0000ACAE0000}"/>
    <cellStyle name="Percent 4 3 6 3 2 5 2" xfId="45463" xr:uid="{00000000-0005-0000-0000-0000ADAE0000}"/>
    <cellStyle name="Percent 4 3 6 3 2 6" xfId="14111" xr:uid="{00000000-0005-0000-0000-0000AEAE0000}"/>
    <cellStyle name="Percent 4 3 6 3 2 7" xfId="34063" xr:uid="{00000000-0005-0000-0000-0000AFAE0000}"/>
    <cellStyle name="Percent 4 3 6 3 3" xfId="8408" xr:uid="{00000000-0005-0000-0000-0000B0AE0000}"/>
    <cellStyle name="Percent 4 3 6 3 3 2" xfId="28362" xr:uid="{00000000-0005-0000-0000-0000B1AE0000}"/>
    <cellStyle name="Percent 4 3 6 3 3 2 2" xfId="48312" xr:uid="{00000000-0005-0000-0000-0000B2AE0000}"/>
    <cellStyle name="Percent 4 3 6 3 3 3" xfId="19812" xr:uid="{00000000-0005-0000-0000-0000B3AE0000}"/>
    <cellStyle name="Percent 4 3 6 3 3 4" xfId="39762" xr:uid="{00000000-0005-0000-0000-0000B4AE0000}"/>
    <cellStyle name="Percent 4 3 6 3 4" xfId="11260" xr:uid="{00000000-0005-0000-0000-0000B5AE0000}"/>
    <cellStyle name="Percent 4 3 6 3 4 2" xfId="31212" xr:uid="{00000000-0005-0000-0000-0000B6AE0000}"/>
    <cellStyle name="Percent 4 3 6 3 4 2 2" xfId="51162" xr:uid="{00000000-0005-0000-0000-0000B7AE0000}"/>
    <cellStyle name="Percent 4 3 6 3 4 3" xfId="22662" xr:uid="{00000000-0005-0000-0000-0000B8AE0000}"/>
    <cellStyle name="Percent 4 3 6 3 4 4" xfId="42612" xr:uid="{00000000-0005-0000-0000-0000B9AE0000}"/>
    <cellStyle name="Percent 4 3 6 3 5" xfId="16960" xr:uid="{00000000-0005-0000-0000-0000BAAE0000}"/>
    <cellStyle name="Percent 4 3 6 3 5 2" xfId="36912" xr:uid="{00000000-0005-0000-0000-0000BBAE0000}"/>
    <cellStyle name="Percent 4 3 6 3 6" xfId="25512" xr:uid="{00000000-0005-0000-0000-0000BCAE0000}"/>
    <cellStyle name="Percent 4 3 6 3 6 2" xfId="45462" xr:uid="{00000000-0005-0000-0000-0000BDAE0000}"/>
    <cellStyle name="Percent 4 3 6 3 7" xfId="14110" xr:uid="{00000000-0005-0000-0000-0000BEAE0000}"/>
    <cellStyle name="Percent 4 3 6 3 8" xfId="34062" xr:uid="{00000000-0005-0000-0000-0000BFAE0000}"/>
    <cellStyle name="Percent 4 3 6 4" xfId="4285" xr:uid="{00000000-0005-0000-0000-0000C0AE0000}"/>
    <cellStyle name="Percent 4 3 6 4 2" xfId="4286" xr:uid="{00000000-0005-0000-0000-0000C1AE0000}"/>
    <cellStyle name="Percent 4 3 6 4 2 2" xfId="8411" xr:uid="{00000000-0005-0000-0000-0000C2AE0000}"/>
    <cellStyle name="Percent 4 3 6 4 2 2 2" xfId="28365" xr:uid="{00000000-0005-0000-0000-0000C3AE0000}"/>
    <cellStyle name="Percent 4 3 6 4 2 2 2 2" xfId="48315" xr:uid="{00000000-0005-0000-0000-0000C4AE0000}"/>
    <cellStyle name="Percent 4 3 6 4 2 2 3" xfId="19815" xr:uid="{00000000-0005-0000-0000-0000C5AE0000}"/>
    <cellStyle name="Percent 4 3 6 4 2 2 4" xfId="39765" xr:uid="{00000000-0005-0000-0000-0000C6AE0000}"/>
    <cellStyle name="Percent 4 3 6 4 2 3" xfId="11263" xr:uid="{00000000-0005-0000-0000-0000C7AE0000}"/>
    <cellStyle name="Percent 4 3 6 4 2 3 2" xfId="31215" xr:uid="{00000000-0005-0000-0000-0000C8AE0000}"/>
    <cellStyle name="Percent 4 3 6 4 2 3 2 2" xfId="51165" xr:uid="{00000000-0005-0000-0000-0000C9AE0000}"/>
    <cellStyle name="Percent 4 3 6 4 2 3 3" xfId="22665" xr:uid="{00000000-0005-0000-0000-0000CAAE0000}"/>
    <cellStyle name="Percent 4 3 6 4 2 3 4" xfId="42615" xr:uid="{00000000-0005-0000-0000-0000CBAE0000}"/>
    <cellStyle name="Percent 4 3 6 4 2 4" xfId="16963" xr:uid="{00000000-0005-0000-0000-0000CCAE0000}"/>
    <cellStyle name="Percent 4 3 6 4 2 4 2" xfId="36915" xr:uid="{00000000-0005-0000-0000-0000CDAE0000}"/>
    <cellStyle name="Percent 4 3 6 4 2 5" xfId="25515" xr:uid="{00000000-0005-0000-0000-0000CEAE0000}"/>
    <cellStyle name="Percent 4 3 6 4 2 5 2" xfId="45465" xr:uid="{00000000-0005-0000-0000-0000CFAE0000}"/>
    <cellStyle name="Percent 4 3 6 4 2 6" xfId="14113" xr:uid="{00000000-0005-0000-0000-0000D0AE0000}"/>
    <cellStyle name="Percent 4 3 6 4 2 7" xfId="34065" xr:uid="{00000000-0005-0000-0000-0000D1AE0000}"/>
    <cellStyle name="Percent 4 3 6 4 3" xfId="8410" xr:uid="{00000000-0005-0000-0000-0000D2AE0000}"/>
    <cellStyle name="Percent 4 3 6 4 3 2" xfId="28364" xr:uid="{00000000-0005-0000-0000-0000D3AE0000}"/>
    <cellStyle name="Percent 4 3 6 4 3 2 2" xfId="48314" xr:uid="{00000000-0005-0000-0000-0000D4AE0000}"/>
    <cellStyle name="Percent 4 3 6 4 3 3" xfId="19814" xr:uid="{00000000-0005-0000-0000-0000D5AE0000}"/>
    <cellStyle name="Percent 4 3 6 4 3 4" xfId="39764" xr:uid="{00000000-0005-0000-0000-0000D6AE0000}"/>
    <cellStyle name="Percent 4 3 6 4 4" xfId="11262" xr:uid="{00000000-0005-0000-0000-0000D7AE0000}"/>
    <cellStyle name="Percent 4 3 6 4 4 2" xfId="31214" xr:uid="{00000000-0005-0000-0000-0000D8AE0000}"/>
    <cellStyle name="Percent 4 3 6 4 4 2 2" xfId="51164" xr:uid="{00000000-0005-0000-0000-0000D9AE0000}"/>
    <cellStyle name="Percent 4 3 6 4 4 3" xfId="22664" xr:uid="{00000000-0005-0000-0000-0000DAAE0000}"/>
    <cellStyle name="Percent 4 3 6 4 4 4" xfId="42614" xr:uid="{00000000-0005-0000-0000-0000DBAE0000}"/>
    <cellStyle name="Percent 4 3 6 4 5" xfId="16962" xr:uid="{00000000-0005-0000-0000-0000DCAE0000}"/>
    <cellStyle name="Percent 4 3 6 4 5 2" xfId="36914" xr:uid="{00000000-0005-0000-0000-0000DDAE0000}"/>
    <cellStyle name="Percent 4 3 6 4 6" xfId="25514" xr:uid="{00000000-0005-0000-0000-0000DEAE0000}"/>
    <cellStyle name="Percent 4 3 6 4 6 2" xfId="45464" xr:uid="{00000000-0005-0000-0000-0000DFAE0000}"/>
    <cellStyle name="Percent 4 3 6 4 7" xfId="14112" xr:uid="{00000000-0005-0000-0000-0000E0AE0000}"/>
    <cellStyle name="Percent 4 3 6 4 8" xfId="34064" xr:uid="{00000000-0005-0000-0000-0000E1AE0000}"/>
    <cellStyle name="Percent 4 3 6 5" xfId="4287" xr:uid="{00000000-0005-0000-0000-0000E2AE0000}"/>
    <cellStyle name="Percent 4 3 6 5 2" xfId="8412" xr:uid="{00000000-0005-0000-0000-0000E3AE0000}"/>
    <cellStyle name="Percent 4 3 6 5 2 2" xfId="28366" xr:uid="{00000000-0005-0000-0000-0000E4AE0000}"/>
    <cellStyle name="Percent 4 3 6 5 2 2 2" xfId="48316" xr:uid="{00000000-0005-0000-0000-0000E5AE0000}"/>
    <cellStyle name="Percent 4 3 6 5 2 3" xfId="19816" xr:uid="{00000000-0005-0000-0000-0000E6AE0000}"/>
    <cellStyle name="Percent 4 3 6 5 2 4" xfId="39766" xr:uid="{00000000-0005-0000-0000-0000E7AE0000}"/>
    <cellStyle name="Percent 4 3 6 5 3" xfId="11264" xr:uid="{00000000-0005-0000-0000-0000E8AE0000}"/>
    <cellStyle name="Percent 4 3 6 5 3 2" xfId="31216" xr:uid="{00000000-0005-0000-0000-0000E9AE0000}"/>
    <cellStyle name="Percent 4 3 6 5 3 2 2" xfId="51166" xr:uid="{00000000-0005-0000-0000-0000EAAE0000}"/>
    <cellStyle name="Percent 4 3 6 5 3 3" xfId="22666" xr:uid="{00000000-0005-0000-0000-0000EBAE0000}"/>
    <cellStyle name="Percent 4 3 6 5 3 4" xfId="42616" xr:uid="{00000000-0005-0000-0000-0000ECAE0000}"/>
    <cellStyle name="Percent 4 3 6 5 4" xfId="16964" xr:uid="{00000000-0005-0000-0000-0000EDAE0000}"/>
    <cellStyle name="Percent 4 3 6 5 4 2" xfId="36916" xr:uid="{00000000-0005-0000-0000-0000EEAE0000}"/>
    <cellStyle name="Percent 4 3 6 5 5" xfId="25516" xr:uid="{00000000-0005-0000-0000-0000EFAE0000}"/>
    <cellStyle name="Percent 4 3 6 5 5 2" xfId="45466" xr:uid="{00000000-0005-0000-0000-0000F0AE0000}"/>
    <cellStyle name="Percent 4 3 6 5 6" xfId="14114" xr:uid="{00000000-0005-0000-0000-0000F1AE0000}"/>
    <cellStyle name="Percent 4 3 6 5 7" xfId="34066" xr:uid="{00000000-0005-0000-0000-0000F2AE0000}"/>
    <cellStyle name="Percent 4 3 6 6" xfId="8401" xr:uid="{00000000-0005-0000-0000-0000F3AE0000}"/>
    <cellStyle name="Percent 4 3 6 6 2" xfId="28355" xr:uid="{00000000-0005-0000-0000-0000F4AE0000}"/>
    <cellStyle name="Percent 4 3 6 6 2 2" xfId="48305" xr:uid="{00000000-0005-0000-0000-0000F5AE0000}"/>
    <cellStyle name="Percent 4 3 6 6 3" xfId="19805" xr:uid="{00000000-0005-0000-0000-0000F6AE0000}"/>
    <cellStyle name="Percent 4 3 6 6 4" xfId="39755" xr:uid="{00000000-0005-0000-0000-0000F7AE0000}"/>
    <cellStyle name="Percent 4 3 6 7" xfId="11253" xr:uid="{00000000-0005-0000-0000-0000F8AE0000}"/>
    <cellStyle name="Percent 4 3 6 7 2" xfId="31205" xr:uid="{00000000-0005-0000-0000-0000F9AE0000}"/>
    <cellStyle name="Percent 4 3 6 7 2 2" xfId="51155" xr:uid="{00000000-0005-0000-0000-0000FAAE0000}"/>
    <cellStyle name="Percent 4 3 6 7 3" xfId="22655" xr:uid="{00000000-0005-0000-0000-0000FBAE0000}"/>
    <cellStyle name="Percent 4 3 6 7 4" xfId="42605" xr:uid="{00000000-0005-0000-0000-0000FCAE0000}"/>
    <cellStyle name="Percent 4 3 6 8" xfId="16953" xr:uid="{00000000-0005-0000-0000-0000FDAE0000}"/>
    <cellStyle name="Percent 4 3 6 8 2" xfId="36905" xr:uid="{00000000-0005-0000-0000-0000FEAE0000}"/>
    <cellStyle name="Percent 4 3 6 9" xfId="25505" xr:uid="{00000000-0005-0000-0000-0000FFAE0000}"/>
    <cellStyle name="Percent 4 3 6 9 2" xfId="45455" xr:uid="{00000000-0005-0000-0000-000000AF0000}"/>
    <cellStyle name="Percent 4 3 7" xfId="4288" xr:uid="{00000000-0005-0000-0000-000001AF0000}"/>
    <cellStyle name="Percent 4 3 7 10" xfId="34067" xr:uid="{00000000-0005-0000-0000-000002AF0000}"/>
    <cellStyle name="Percent 4 3 7 2" xfId="4289" xr:uid="{00000000-0005-0000-0000-000003AF0000}"/>
    <cellStyle name="Percent 4 3 7 2 2" xfId="4290" xr:uid="{00000000-0005-0000-0000-000004AF0000}"/>
    <cellStyle name="Percent 4 3 7 2 2 2" xfId="8415" xr:uid="{00000000-0005-0000-0000-000005AF0000}"/>
    <cellStyle name="Percent 4 3 7 2 2 2 2" xfId="28369" xr:uid="{00000000-0005-0000-0000-000006AF0000}"/>
    <cellStyle name="Percent 4 3 7 2 2 2 2 2" xfId="48319" xr:uid="{00000000-0005-0000-0000-000007AF0000}"/>
    <cellStyle name="Percent 4 3 7 2 2 2 3" xfId="19819" xr:uid="{00000000-0005-0000-0000-000008AF0000}"/>
    <cellStyle name="Percent 4 3 7 2 2 2 4" xfId="39769" xr:uid="{00000000-0005-0000-0000-000009AF0000}"/>
    <cellStyle name="Percent 4 3 7 2 2 3" xfId="11267" xr:uid="{00000000-0005-0000-0000-00000AAF0000}"/>
    <cellStyle name="Percent 4 3 7 2 2 3 2" xfId="31219" xr:uid="{00000000-0005-0000-0000-00000BAF0000}"/>
    <cellStyle name="Percent 4 3 7 2 2 3 2 2" xfId="51169" xr:uid="{00000000-0005-0000-0000-00000CAF0000}"/>
    <cellStyle name="Percent 4 3 7 2 2 3 3" xfId="22669" xr:uid="{00000000-0005-0000-0000-00000DAF0000}"/>
    <cellStyle name="Percent 4 3 7 2 2 3 4" xfId="42619" xr:uid="{00000000-0005-0000-0000-00000EAF0000}"/>
    <cellStyle name="Percent 4 3 7 2 2 4" xfId="16967" xr:uid="{00000000-0005-0000-0000-00000FAF0000}"/>
    <cellStyle name="Percent 4 3 7 2 2 4 2" xfId="36919" xr:uid="{00000000-0005-0000-0000-000010AF0000}"/>
    <cellStyle name="Percent 4 3 7 2 2 5" xfId="25519" xr:uid="{00000000-0005-0000-0000-000011AF0000}"/>
    <cellStyle name="Percent 4 3 7 2 2 5 2" xfId="45469" xr:uid="{00000000-0005-0000-0000-000012AF0000}"/>
    <cellStyle name="Percent 4 3 7 2 2 6" xfId="14117" xr:uid="{00000000-0005-0000-0000-000013AF0000}"/>
    <cellStyle name="Percent 4 3 7 2 2 7" xfId="34069" xr:uid="{00000000-0005-0000-0000-000014AF0000}"/>
    <cellStyle name="Percent 4 3 7 2 3" xfId="8414" xr:uid="{00000000-0005-0000-0000-000015AF0000}"/>
    <cellStyle name="Percent 4 3 7 2 3 2" xfId="28368" xr:uid="{00000000-0005-0000-0000-000016AF0000}"/>
    <cellStyle name="Percent 4 3 7 2 3 2 2" xfId="48318" xr:uid="{00000000-0005-0000-0000-000017AF0000}"/>
    <cellStyle name="Percent 4 3 7 2 3 3" xfId="19818" xr:uid="{00000000-0005-0000-0000-000018AF0000}"/>
    <cellStyle name="Percent 4 3 7 2 3 4" xfId="39768" xr:uid="{00000000-0005-0000-0000-000019AF0000}"/>
    <cellStyle name="Percent 4 3 7 2 4" xfId="11266" xr:uid="{00000000-0005-0000-0000-00001AAF0000}"/>
    <cellStyle name="Percent 4 3 7 2 4 2" xfId="31218" xr:uid="{00000000-0005-0000-0000-00001BAF0000}"/>
    <cellStyle name="Percent 4 3 7 2 4 2 2" xfId="51168" xr:uid="{00000000-0005-0000-0000-00001CAF0000}"/>
    <cellStyle name="Percent 4 3 7 2 4 3" xfId="22668" xr:uid="{00000000-0005-0000-0000-00001DAF0000}"/>
    <cellStyle name="Percent 4 3 7 2 4 4" xfId="42618" xr:uid="{00000000-0005-0000-0000-00001EAF0000}"/>
    <cellStyle name="Percent 4 3 7 2 5" xfId="16966" xr:uid="{00000000-0005-0000-0000-00001FAF0000}"/>
    <cellStyle name="Percent 4 3 7 2 5 2" xfId="36918" xr:uid="{00000000-0005-0000-0000-000020AF0000}"/>
    <cellStyle name="Percent 4 3 7 2 6" xfId="25518" xr:uid="{00000000-0005-0000-0000-000021AF0000}"/>
    <cellStyle name="Percent 4 3 7 2 6 2" xfId="45468" xr:uid="{00000000-0005-0000-0000-000022AF0000}"/>
    <cellStyle name="Percent 4 3 7 2 7" xfId="14116" xr:uid="{00000000-0005-0000-0000-000023AF0000}"/>
    <cellStyle name="Percent 4 3 7 2 8" xfId="34068" xr:uid="{00000000-0005-0000-0000-000024AF0000}"/>
    <cellStyle name="Percent 4 3 7 3" xfId="4291" xr:uid="{00000000-0005-0000-0000-000025AF0000}"/>
    <cellStyle name="Percent 4 3 7 3 2" xfId="4292" xr:uid="{00000000-0005-0000-0000-000026AF0000}"/>
    <cellStyle name="Percent 4 3 7 3 2 2" xfId="8417" xr:uid="{00000000-0005-0000-0000-000027AF0000}"/>
    <cellStyle name="Percent 4 3 7 3 2 2 2" xfId="28371" xr:uid="{00000000-0005-0000-0000-000028AF0000}"/>
    <cellStyle name="Percent 4 3 7 3 2 2 2 2" xfId="48321" xr:uid="{00000000-0005-0000-0000-000029AF0000}"/>
    <cellStyle name="Percent 4 3 7 3 2 2 3" xfId="19821" xr:uid="{00000000-0005-0000-0000-00002AAF0000}"/>
    <cellStyle name="Percent 4 3 7 3 2 2 4" xfId="39771" xr:uid="{00000000-0005-0000-0000-00002BAF0000}"/>
    <cellStyle name="Percent 4 3 7 3 2 3" xfId="11269" xr:uid="{00000000-0005-0000-0000-00002CAF0000}"/>
    <cellStyle name="Percent 4 3 7 3 2 3 2" xfId="31221" xr:uid="{00000000-0005-0000-0000-00002DAF0000}"/>
    <cellStyle name="Percent 4 3 7 3 2 3 2 2" xfId="51171" xr:uid="{00000000-0005-0000-0000-00002EAF0000}"/>
    <cellStyle name="Percent 4 3 7 3 2 3 3" xfId="22671" xr:uid="{00000000-0005-0000-0000-00002FAF0000}"/>
    <cellStyle name="Percent 4 3 7 3 2 3 4" xfId="42621" xr:uid="{00000000-0005-0000-0000-000030AF0000}"/>
    <cellStyle name="Percent 4 3 7 3 2 4" xfId="16969" xr:uid="{00000000-0005-0000-0000-000031AF0000}"/>
    <cellStyle name="Percent 4 3 7 3 2 4 2" xfId="36921" xr:uid="{00000000-0005-0000-0000-000032AF0000}"/>
    <cellStyle name="Percent 4 3 7 3 2 5" xfId="25521" xr:uid="{00000000-0005-0000-0000-000033AF0000}"/>
    <cellStyle name="Percent 4 3 7 3 2 5 2" xfId="45471" xr:uid="{00000000-0005-0000-0000-000034AF0000}"/>
    <cellStyle name="Percent 4 3 7 3 2 6" xfId="14119" xr:uid="{00000000-0005-0000-0000-000035AF0000}"/>
    <cellStyle name="Percent 4 3 7 3 2 7" xfId="34071" xr:uid="{00000000-0005-0000-0000-000036AF0000}"/>
    <cellStyle name="Percent 4 3 7 3 3" xfId="8416" xr:uid="{00000000-0005-0000-0000-000037AF0000}"/>
    <cellStyle name="Percent 4 3 7 3 3 2" xfId="28370" xr:uid="{00000000-0005-0000-0000-000038AF0000}"/>
    <cellStyle name="Percent 4 3 7 3 3 2 2" xfId="48320" xr:uid="{00000000-0005-0000-0000-000039AF0000}"/>
    <cellStyle name="Percent 4 3 7 3 3 3" xfId="19820" xr:uid="{00000000-0005-0000-0000-00003AAF0000}"/>
    <cellStyle name="Percent 4 3 7 3 3 4" xfId="39770" xr:uid="{00000000-0005-0000-0000-00003BAF0000}"/>
    <cellStyle name="Percent 4 3 7 3 4" xfId="11268" xr:uid="{00000000-0005-0000-0000-00003CAF0000}"/>
    <cellStyle name="Percent 4 3 7 3 4 2" xfId="31220" xr:uid="{00000000-0005-0000-0000-00003DAF0000}"/>
    <cellStyle name="Percent 4 3 7 3 4 2 2" xfId="51170" xr:uid="{00000000-0005-0000-0000-00003EAF0000}"/>
    <cellStyle name="Percent 4 3 7 3 4 3" xfId="22670" xr:uid="{00000000-0005-0000-0000-00003FAF0000}"/>
    <cellStyle name="Percent 4 3 7 3 4 4" xfId="42620" xr:uid="{00000000-0005-0000-0000-000040AF0000}"/>
    <cellStyle name="Percent 4 3 7 3 5" xfId="16968" xr:uid="{00000000-0005-0000-0000-000041AF0000}"/>
    <cellStyle name="Percent 4 3 7 3 5 2" xfId="36920" xr:uid="{00000000-0005-0000-0000-000042AF0000}"/>
    <cellStyle name="Percent 4 3 7 3 6" xfId="25520" xr:uid="{00000000-0005-0000-0000-000043AF0000}"/>
    <cellStyle name="Percent 4 3 7 3 6 2" xfId="45470" xr:uid="{00000000-0005-0000-0000-000044AF0000}"/>
    <cellStyle name="Percent 4 3 7 3 7" xfId="14118" xr:uid="{00000000-0005-0000-0000-000045AF0000}"/>
    <cellStyle name="Percent 4 3 7 3 8" xfId="34070" xr:uid="{00000000-0005-0000-0000-000046AF0000}"/>
    <cellStyle name="Percent 4 3 7 4" xfId="4293" xr:uid="{00000000-0005-0000-0000-000047AF0000}"/>
    <cellStyle name="Percent 4 3 7 4 2" xfId="8418" xr:uid="{00000000-0005-0000-0000-000048AF0000}"/>
    <cellStyle name="Percent 4 3 7 4 2 2" xfId="28372" xr:uid="{00000000-0005-0000-0000-000049AF0000}"/>
    <cellStyle name="Percent 4 3 7 4 2 2 2" xfId="48322" xr:uid="{00000000-0005-0000-0000-00004AAF0000}"/>
    <cellStyle name="Percent 4 3 7 4 2 3" xfId="19822" xr:uid="{00000000-0005-0000-0000-00004BAF0000}"/>
    <cellStyle name="Percent 4 3 7 4 2 4" xfId="39772" xr:uid="{00000000-0005-0000-0000-00004CAF0000}"/>
    <cellStyle name="Percent 4 3 7 4 3" xfId="11270" xr:uid="{00000000-0005-0000-0000-00004DAF0000}"/>
    <cellStyle name="Percent 4 3 7 4 3 2" xfId="31222" xr:uid="{00000000-0005-0000-0000-00004EAF0000}"/>
    <cellStyle name="Percent 4 3 7 4 3 2 2" xfId="51172" xr:uid="{00000000-0005-0000-0000-00004FAF0000}"/>
    <cellStyle name="Percent 4 3 7 4 3 3" xfId="22672" xr:uid="{00000000-0005-0000-0000-000050AF0000}"/>
    <cellStyle name="Percent 4 3 7 4 3 4" xfId="42622" xr:uid="{00000000-0005-0000-0000-000051AF0000}"/>
    <cellStyle name="Percent 4 3 7 4 4" xfId="16970" xr:uid="{00000000-0005-0000-0000-000052AF0000}"/>
    <cellStyle name="Percent 4 3 7 4 4 2" xfId="36922" xr:uid="{00000000-0005-0000-0000-000053AF0000}"/>
    <cellStyle name="Percent 4 3 7 4 5" xfId="25522" xr:uid="{00000000-0005-0000-0000-000054AF0000}"/>
    <cellStyle name="Percent 4 3 7 4 5 2" xfId="45472" xr:uid="{00000000-0005-0000-0000-000055AF0000}"/>
    <cellStyle name="Percent 4 3 7 4 6" xfId="14120" xr:uid="{00000000-0005-0000-0000-000056AF0000}"/>
    <cellStyle name="Percent 4 3 7 4 7" xfId="34072" xr:uid="{00000000-0005-0000-0000-000057AF0000}"/>
    <cellStyle name="Percent 4 3 7 5" xfId="8413" xr:uid="{00000000-0005-0000-0000-000058AF0000}"/>
    <cellStyle name="Percent 4 3 7 5 2" xfId="28367" xr:uid="{00000000-0005-0000-0000-000059AF0000}"/>
    <cellStyle name="Percent 4 3 7 5 2 2" xfId="48317" xr:uid="{00000000-0005-0000-0000-00005AAF0000}"/>
    <cellStyle name="Percent 4 3 7 5 3" xfId="19817" xr:uid="{00000000-0005-0000-0000-00005BAF0000}"/>
    <cellStyle name="Percent 4 3 7 5 4" xfId="39767" xr:uid="{00000000-0005-0000-0000-00005CAF0000}"/>
    <cellStyle name="Percent 4 3 7 6" xfId="11265" xr:uid="{00000000-0005-0000-0000-00005DAF0000}"/>
    <cellStyle name="Percent 4 3 7 6 2" xfId="31217" xr:uid="{00000000-0005-0000-0000-00005EAF0000}"/>
    <cellStyle name="Percent 4 3 7 6 2 2" xfId="51167" xr:uid="{00000000-0005-0000-0000-00005FAF0000}"/>
    <cellStyle name="Percent 4 3 7 6 3" xfId="22667" xr:uid="{00000000-0005-0000-0000-000060AF0000}"/>
    <cellStyle name="Percent 4 3 7 6 4" xfId="42617" xr:uid="{00000000-0005-0000-0000-000061AF0000}"/>
    <cellStyle name="Percent 4 3 7 7" xfId="16965" xr:uid="{00000000-0005-0000-0000-000062AF0000}"/>
    <cellStyle name="Percent 4 3 7 7 2" xfId="36917" xr:uid="{00000000-0005-0000-0000-000063AF0000}"/>
    <cellStyle name="Percent 4 3 7 8" xfId="25517" xr:uid="{00000000-0005-0000-0000-000064AF0000}"/>
    <cellStyle name="Percent 4 3 7 8 2" xfId="45467" xr:uid="{00000000-0005-0000-0000-000065AF0000}"/>
    <cellStyle name="Percent 4 3 7 9" xfId="14115" xr:uid="{00000000-0005-0000-0000-000066AF0000}"/>
    <cellStyle name="Percent 4 3 8" xfId="4294" xr:uid="{00000000-0005-0000-0000-000067AF0000}"/>
    <cellStyle name="Percent 4 3 8 2" xfId="4295" xr:uid="{00000000-0005-0000-0000-000068AF0000}"/>
    <cellStyle name="Percent 4 3 8 2 2" xfId="8420" xr:uid="{00000000-0005-0000-0000-000069AF0000}"/>
    <cellStyle name="Percent 4 3 8 2 2 2" xfId="28374" xr:uid="{00000000-0005-0000-0000-00006AAF0000}"/>
    <cellStyle name="Percent 4 3 8 2 2 2 2" xfId="48324" xr:uid="{00000000-0005-0000-0000-00006BAF0000}"/>
    <cellStyle name="Percent 4 3 8 2 2 3" xfId="19824" xr:uid="{00000000-0005-0000-0000-00006CAF0000}"/>
    <cellStyle name="Percent 4 3 8 2 2 4" xfId="39774" xr:uid="{00000000-0005-0000-0000-00006DAF0000}"/>
    <cellStyle name="Percent 4 3 8 2 3" xfId="11272" xr:uid="{00000000-0005-0000-0000-00006EAF0000}"/>
    <cellStyle name="Percent 4 3 8 2 3 2" xfId="31224" xr:uid="{00000000-0005-0000-0000-00006FAF0000}"/>
    <cellStyle name="Percent 4 3 8 2 3 2 2" xfId="51174" xr:uid="{00000000-0005-0000-0000-000070AF0000}"/>
    <cellStyle name="Percent 4 3 8 2 3 3" xfId="22674" xr:uid="{00000000-0005-0000-0000-000071AF0000}"/>
    <cellStyle name="Percent 4 3 8 2 3 4" xfId="42624" xr:uid="{00000000-0005-0000-0000-000072AF0000}"/>
    <cellStyle name="Percent 4 3 8 2 4" xfId="16972" xr:uid="{00000000-0005-0000-0000-000073AF0000}"/>
    <cellStyle name="Percent 4 3 8 2 4 2" xfId="36924" xr:uid="{00000000-0005-0000-0000-000074AF0000}"/>
    <cellStyle name="Percent 4 3 8 2 5" xfId="25524" xr:uid="{00000000-0005-0000-0000-000075AF0000}"/>
    <cellStyle name="Percent 4 3 8 2 5 2" xfId="45474" xr:uid="{00000000-0005-0000-0000-000076AF0000}"/>
    <cellStyle name="Percent 4 3 8 2 6" xfId="14122" xr:uid="{00000000-0005-0000-0000-000077AF0000}"/>
    <cellStyle name="Percent 4 3 8 2 7" xfId="34074" xr:uid="{00000000-0005-0000-0000-000078AF0000}"/>
    <cellStyle name="Percent 4 3 8 3" xfId="8419" xr:uid="{00000000-0005-0000-0000-000079AF0000}"/>
    <cellStyle name="Percent 4 3 8 3 2" xfId="28373" xr:uid="{00000000-0005-0000-0000-00007AAF0000}"/>
    <cellStyle name="Percent 4 3 8 3 2 2" xfId="48323" xr:uid="{00000000-0005-0000-0000-00007BAF0000}"/>
    <cellStyle name="Percent 4 3 8 3 3" xfId="19823" xr:uid="{00000000-0005-0000-0000-00007CAF0000}"/>
    <cellStyle name="Percent 4 3 8 3 4" xfId="39773" xr:uid="{00000000-0005-0000-0000-00007DAF0000}"/>
    <cellStyle name="Percent 4 3 8 4" xfId="11271" xr:uid="{00000000-0005-0000-0000-00007EAF0000}"/>
    <cellStyle name="Percent 4 3 8 4 2" xfId="31223" xr:uid="{00000000-0005-0000-0000-00007FAF0000}"/>
    <cellStyle name="Percent 4 3 8 4 2 2" xfId="51173" xr:uid="{00000000-0005-0000-0000-000080AF0000}"/>
    <cellStyle name="Percent 4 3 8 4 3" xfId="22673" xr:uid="{00000000-0005-0000-0000-000081AF0000}"/>
    <cellStyle name="Percent 4 3 8 4 4" xfId="42623" xr:uid="{00000000-0005-0000-0000-000082AF0000}"/>
    <cellStyle name="Percent 4 3 8 5" xfId="16971" xr:uid="{00000000-0005-0000-0000-000083AF0000}"/>
    <cellStyle name="Percent 4 3 8 5 2" xfId="36923" xr:uid="{00000000-0005-0000-0000-000084AF0000}"/>
    <cellStyle name="Percent 4 3 8 6" xfId="25523" xr:uid="{00000000-0005-0000-0000-000085AF0000}"/>
    <cellStyle name="Percent 4 3 8 6 2" xfId="45473" xr:uid="{00000000-0005-0000-0000-000086AF0000}"/>
    <cellStyle name="Percent 4 3 8 7" xfId="14121" xr:uid="{00000000-0005-0000-0000-000087AF0000}"/>
    <cellStyle name="Percent 4 3 8 8" xfId="34073" xr:uid="{00000000-0005-0000-0000-000088AF0000}"/>
    <cellStyle name="Percent 4 3 9" xfId="4296" xr:uid="{00000000-0005-0000-0000-000089AF0000}"/>
    <cellStyle name="Percent 4 3 9 2" xfId="4297" xr:uid="{00000000-0005-0000-0000-00008AAF0000}"/>
    <cellStyle name="Percent 4 3 9 2 2" xfId="8422" xr:uid="{00000000-0005-0000-0000-00008BAF0000}"/>
    <cellStyle name="Percent 4 3 9 2 2 2" xfId="28376" xr:uid="{00000000-0005-0000-0000-00008CAF0000}"/>
    <cellStyle name="Percent 4 3 9 2 2 2 2" xfId="48326" xr:uid="{00000000-0005-0000-0000-00008DAF0000}"/>
    <cellStyle name="Percent 4 3 9 2 2 3" xfId="19826" xr:uid="{00000000-0005-0000-0000-00008EAF0000}"/>
    <cellStyle name="Percent 4 3 9 2 2 4" xfId="39776" xr:uid="{00000000-0005-0000-0000-00008FAF0000}"/>
    <cellStyle name="Percent 4 3 9 2 3" xfId="11274" xr:uid="{00000000-0005-0000-0000-000090AF0000}"/>
    <cellStyle name="Percent 4 3 9 2 3 2" xfId="31226" xr:uid="{00000000-0005-0000-0000-000091AF0000}"/>
    <cellStyle name="Percent 4 3 9 2 3 2 2" xfId="51176" xr:uid="{00000000-0005-0000-0000-000092AF0000}"/>
    <cellStyle name="Percent 4 3 9 2 3 3" xfId="22676" xr:uid="{00000000-0005-0000-0000-000093AF0000}"/>
    <cellStyle name="Percent 4 3 9 2 3 4" xfId="42626" xr:uid="{00000000-0005-0000-0000-000094AF0000}"/>
    <cellStyle name="Percent 4 3 9 2 4" xfId="16974" xr:uid="{00000000-0005-0000-0000-000095AF0000}"/>
    <cellStyle name="Percent 4 3 9 2 4 2" xfId="36926" xr:uid="{00000000-0005-0000-0000-000096AF0000}"/>
    <cellStyle name="Percent 4 3 9 2 5" xfId="25526" xr:uid="{00000000-0005-0000-0000-000097AF0000}"/>
    <cellStyle name="Percent 4 3 9 2 5 2" xfId="45476" xr:uid="{00000000-0005-0000-0000-000098AF0000}"/>
    <cellStyle name="Percent 4 3 9 2 6" xfId="14124" xr:uid="{00000000-0005-0000-0000-000099AF0000}"/>
    <cellStyle name="Percent 4 3 9 2 7" xfId="34076" xr:uid="{00000000-0005-0000-0000-00009AAF0000}"/>
    <cellStyle name="Percent 4 3 9 3" xfId="8421" xr:uid="{00000000-0005-0000-0000-00009BAF0000}"/>
    <cellStyle name="Percent 4 3 9 3 2" xfId="28375" xr:uid="{00000000-0005-0000-0000-00009CAF0000}"/>
    <cellStyle name="Percent 4 3 9 3 2 2" xfId="48325" xr:uid="{00000000-0005-0000-0000-00009DAF0000}"/>
    <cellStyle name="Percent 4 3 9 3 3" xfId="19825" xr:uid="{00000000-0005-0000-0000-00009EAF0000}"/>
    <cellStyle name="Percent 4 3 9 3 4" xfId="39775" xr:uid="{00000000-0005-0000-0000-00009FAF0000}"/>
    <cellStyle name="Percent 4 3 9 4" xfId="11273" xr:uid="{00000000-0005-0000-0000-0000A0AF0000}"/>
    <cellStyle name="Percent 4 3 9 4 2" xfId="31225" xr:uid="{00000000-0005-0000-0000-0000A1AF0000}"/>
    <cellStyle name="Percent 4 3 9 4 2 2" xfId="51175" xr:uid="{00000000-0005-0000-0000-0000A2AF0000}"/>
    <cellStyle name="Percent 4 3 9 4 3" xfId="22675" xr:uid="{00000000-0005-0000-0000-0000A3AF0000}"/>
    <cellStyle name="Percent 4 3 9 4 4" xfId="42625" xr:uid="{00000000-0005-0000-0000-0000A4AF0000}"/>
    <cellStyle name="Percent 4 3 9 5" xfId="16973" xr:uid="{00000000-0005-0000-0000-0000A5AF0000}"/>
    <cellStyle name="Percent 4 3 9 5 2" xfId="36925" xr:uid="{00000000-0005-0000-0000-0000A6AF0000}"/>
    <cellStyle name="Percent 4 3 9 6" xfId="25525" xr:uid="{00000000-0005-0000-0000-0000A7AF0000}"/>
    <cellStyle name="Percent 4 3 9 6 2" xfId="45475" xr:uid="{00000000-0005-0000-0000-0000A8AF0000}"/>
    <cellStyle name="Percent 4 3 9 7" xfId="14123" xr:uid="{00000000-0005-0000-0000-0000A9AF0000}"/>
    <cellStyle name="Percent 4 3 9 8" xfId="34075" xr:uid="{00000000-0005-0000-0000-0000AAAF0000}"/>
    <cellStyle name="Percent 4 4" xfId="4298" xr:uid="{00000000-0005-0000-0000-0000ABAF0000}"/>
    <cellStyle name="Percent 4 4 10" xfId="4299" xr:uid="{00000000-0005-0000-0000-0000ACAF0000}"/>
    <cellStyle name="Percent 4 4 10 2" xfId="8424" xr:uid="{00000000-0005-0000-0000-0000ADAF0000}"/>
    <cellStyle name="Percent 4 4 10 2 2" xfId="28378" xr:uid="{00000000-0005-0000-0000-0000AEAF0000}"/>
    <cellStyle name="Percent 4 4 10 2 2 2" xfId="48328" xr:uid="{00000000-0005-0000-0000-0000AFAF0000}"/>
    <cellStyle name="Percent 4 4 10 2 3" xfId="19828" xr:uid="{00000000-0005-0000-0000-0000B0AF0000}"/>
    <cellStyle name="Percent 4 4 10 2 4" xfId="39778" xr:uid="{00000000-0005-0000-0000-0000B1AF0000}"/>
    <cellStyle name="Percent 4 4 10 3" xfId="11276" xr:uid="{00000000-0005-0000-0000-0000B2AF0000}"/>
    <cellStyle name="Percent 4 4 10 3 2" xfId="31228" xr:uid="{00000000-0005-0000-0000-0000B3AF0000}"/>
    <cellStyle name="Percent 4 4 10 3 2 2" xfId="51178" xr:uid="{00000000-0005-0000-0000-0000B4AF0000}"/>
    <cellStyle name="Percent 4 4 10 3 3" xfId="22678" xr:uid="{00000000-0005-0000-0000-0000B5AF0000}"/>
    <cellStyle name="Percent 4 4 10 3 4" xfId="42628" xr:uid="{00000000-0005-0000-0000-0000B6AF0000}"/>
    <cellStyle name="Percent 4 4 10 4" xfId="16976" xr:uid="{00000000-0005-0000-0000-0000B7AF0000}"/>
    <cellStyle name="Percent 4 4 10 4 2" xfId="36928" xr:uid="{00000000-0005-0000-0000-0000B8AF0000}"/>
    <cellStyle name="Percent 4 4 10 5" xfId="25528" xr:uid="{00000000-0005-0000-0000-0000B9AF0000}"/>
    <cellStyle name="Percent 4 4 10 5 2" xfId="45478" xr:uid="{00000000-0005-0000-0000-0000BAAF0000}"/>
    <cellStyle name="Percent 4 4 10 6" xfId="14126" xr:uid="{00000000-0005-0000-0000-0000BBAF0000}"/>
    <cellStyle name="Percent 4 4 10 7" xfId="34078" xr:uid="{00000000-0005-0000-0000-0000BCAF0000}"/>
    <cellStyle name="Percent 4 4 11" xfId="8423" xr:uid="{00000000-0005-0000-0000-0000BDAF0000}"/>
    <cellStyle name="Percent 4 4 11 2" xfId="28377" xr:uid="{00000000-0005-0000-0000-0000BEAF0000}"/>
    <cellStyle name="Percent 4 4 11 2 2" xfId="48327" xr:uid="{00000000-0005-0000-0000-0000BFAF0000}"/>
    <cellStyle name="Percent 4 4 11 3" xfId="19827" xr:uid="{00000000-0005-0000-0000-0000C0AF0000}"/>
    <cellStyle name="Percent 4 4 11 4" xfId="39777" xr:uid="{00000000-0005-0000-0000-0000C1AF0000}"/>
    <cellStyle name="Percent 4 4 12" xfId="11275" xr:uid="{00000000-0005-0000-0000-0000C2AF0000}"/>
    <cellStyle name="Percent 4 4 12 2" xfId="31227" xr:uid="{00000000-0005-0000-0000-0000C3AF0000}"/>
    <cellStyle name="Percent 4 4 12 2 2" xfId="51177" xr:uid="{00000000-0005-0000-0000-0000C4AF0000}"/>
    <cellStyle name="Percent 4 4 12 3" xfId="22677" xr:uid="{00000000-0005-0000-0000-0000C5AF0000}"/>
    <cellStyle name="Percent 4 4 12 4" xfId="42627" xr:uid="{00000000-0005-0000-0000-0000C6AF0000}"/>
    <cellStyle name="Percent 4 4 13" xfId="16975" xr:uid="{00000000-0005-0000-0000-0000C7AF0000}"/>
    <cellStyle name="Percent 4 4 13 2" xfId="36927" xr:uid="{00000000-0005-0000-0000-0000C8AF0000}"/>
    <cellStyle name="Percent 4 4 14" xfId="25527" xr:uid="{00000000-0005-0000-0000-0000C9AF0000}"/>
    <cellStyle name="Percent 4 4 14 2" xfId="45477" xr:uid="{00000000-0005-0000-0000-0000CAAF0000}"/>
    <cellStyle name="Percent 4 4 15" xfId="14125" xr:uid="{00000000-0005-0000-0000-0000CBAF0000}"/>
    <cellStyle name="Percent 4 4 16" xfId="34077" xr:uid="{00000000-0005-0000-0000-0000CCAF0000}"/>
    <cellStyle name="Percent 4 4 2" xfId="4300" xr:uid="{00000000-0005-0000-0000-0000CDAF0000}"/>
    <cellStyle name="Percent 4 4 2 10" xfId="14127" xr:uid="{00000000-0005-0000-0000-0000CEAF0000}"/>
    <cellStyle name="Percent 4 4 2 11" xfId="34079" xr:uid="{00000000-0005-0000-0000-0000CFAF0000}"/>
    <cellStyle name="Percent 4 4 2 2" xfId="4301" xr:uid="{00000000-0005-0000-0000-0000D0AF0000}"/>
    <cellStyle name="Percent 4 4 2 2 10" xfId="34080" xr:uid="{00000000-0005-0000-0000-0000D1AF0000}"/>
    <cellStyle name="Percent 4 4 2 2 2" xfId="4302" xr:uid="{00000000-0005-0000-0000-0000D2AF0000}"/>
    <cellStyle name="Percent 4 4 2 2 2 2" xfId="4303" xr:uid="{00000000-0005-0000-0000-0000D3AF0000}"/>
    <cellStyle name="Percent 4 4 2 2 2 2 2" xfId="8428" xr:uid="{00000000-0005-0000-0000-0000D4AF0000}"/>
    <cellStyle name="Percent 4 4 2 2 2 2 2 2" xfId="28382" xr:uid="{00000000-0005-0000-0000-0000D5AF0000}"/>
    <cellStyle name="Percent 4 4 2 2 2 2 2 2 2" xfId="48332" xr:uid="{00000000-0005-0000-0000-0000D6AF0000}"/>
    <cellStyle name="Percent 4 4 2 2 2 2 2 3" xfId="19832" xr:uid="{00000000-0005-0000-0000-0000D7AF0000}"/>
    <cellStyle name="Percent 4 4 2 2 2 2 2 4" xfId="39782" xr:uid="{00000000-0005-0000-0000-0000D8AF0000}"/>
    <cellStyle name="Percent 4 4 2 2 2 2 3" xfId="11280" xr:uid="{00000000-0005-0000-0000-0000D9AF0000}"/>
    <cellStyle name="Percent 4 4 2 2 2 2 3 2" xfId="31232" xr:uid="{00000000-0005-0000-0000-0000DAAF0000}"/>
    <cellStyle name="Percent 4 4 2 2 2 2 3 2 2" xfId="51182" xr:uid="{00000000-0005-0000-0000-0000DBAF0000}"/>
    <cellStyle name="Percent 4 4 2 2 2 2 3 3" xfId="22682" xr:uid="{00000000-0005-0000-0000-0000DCAF0000}"/>
    <cellStyle name="Percent 4 4 2 2 2 2 3 4" xfId="42632" xr:uid="{00000000-0005-0000-0000-0000DDAF0000}"/>
    <cellStyle name="Percent 4 4 2 2 2 2 4" xfId="16980" xr:uid="{00000000-0005-0000-0000-0000DEAF0000}"/>
    <cellStyle name="Percent 4 4 2 2 2 2 4 2" xfId="36932" xr:uid="{00000000-0005-0000-0000-0000DFAF0000}"/>
    <cellStyle name="Percent 4 4 2 2 2 2 5" xfId="25532" xr:uid="{00000000-0005-0000-0000-0000E0AF0000}"/>
    <cellStyle name="Percent 4 4 2 2 2 2 5 2" xfId="45482" xr:uid="{00000000-0005-0000-0000-0000E1AF0000}"/>
    <cellStyle name="Percent 4 4 2 2 2 2 6" xfId="14130" xr:uid="{00000000-0005-0000-0000-0000E2AF0000}"/>
    <cellStyle name="Percent 4 4 2 2 2 2 7" xfId="34082" xr:uid="{00000000-0005-0000-0000-0000E3AF0000}"/>
    <cellStyle name="Percent 4 4 2 2 2 3" xfId="8427" xr:uid="{00000000-0005-0000-0000-0000E4AF0000}"/>
    <cellStyle name="Percent 4 4 2 2 2 3 2" xfId="28381" xr:uid="{00000000-0005-0000-0000-0000E5AF0000}"/>
    <cellStyle name="Percent 4 4 2 2 2 3 2 2" xfId="48331" xr:uid="{00000000-0005-0000-0000-0000E6AF0000}"/>
    <cellStyle name="Percent 4 4 2 2 2 3 3" xfId="19831" xr:uid="{00000000-0005-0000-0000-0000E7AF0000}"/>
    <cellStyle name="Percent 4 4 2 2 2 3 4" xfId="39781" xr:uid="{00000000-0005-0000-0000-0000E8AF0000}"/>
    <cellStyle name="Percent 4 4 2 2 2 4" xfId="11279" xr:uid="{00000000-0005-0000-0000-0000E9AF0000}"/>
    <cellStyle name="Percent 4 4 2 2 2 4 2" xfId="31231" xr:uid="{00000000-0005-0000-0000-0000EAAF0000}"/>
    <cellStyle name="Percent 4 4 2 2 2 4 2 2" xfId="51181" xr:uid="{00000000-0005-0000-0000-0000EBAF0000}"/>
    <cellStyle name="Percent 4 4 2 2 2 4 3" xfId="22681" xr:uid="{00000000-0005-0000-0000-0000ECAF0000}"/>
    <cellStyle name="Percent 4 4 2 2 2 4 4" xfId="42631" xr:uid="{00000000-0005-0000-0000-0000EDAF0000}"/>
    <cellStyle name="Percent 4 4 2 2 2 5" xfId="16979" xr:uid="{00000000-0005-0000-0000-0000EEAF0000}"/>
    <cellStyle name="Percent 4 4 2 2 2 5 2" xfId="36931" xr:uid="{00000000-0005-0000-0000-0000EFAF0000}"/>
    <cellStyle name="Percent 4 4 2 2 2 6" xfId="25531" xr:uid="{00000000-0005-0000-0000-0000F0AF0000}"/>
    <cellStyle name="Percent 4 4 2 2 2 6 2" xfId="45481" xr:uid="{00000000-0005-0000-0000-0000F1AF0000}"/>
    <cellStyle name="Percent 4 4 2 2 2 7" xfId="14129" xr:uid="{00000000-0005-0000-0000-0000F2AF0000}"/>
    <cellStyle name="Percent 4 4 2 2 2 8" xfId="34081" xr:uid="{00000000-0005-0000-0000-0000F3AF0000}"/>
    <cellStyle name="Percent 4 4 2 2 3" xfId="4304" xr:uid="{00000000-0005-0000-0000-0000F4AF0000}"/>
    <cellStyle name="Percent 4 4 2 2 3 2" xfId="4305" xr:uid="{00000000-0005-0000-0000-0000F5AF0000}"/>
    <cellStyle name="Percent 4 4 2 2 3 2 2" xfId="8430" xr:uid="{00000000-0005-0000-0000-0000F6AF0000}"/>
    <cellStyle name="Percent 4 4 2 2 3 2 2 2" xfId="28384" xr:uid="{00000000-0005-0000-0000-0000F7AF0000}"/>
    <cellStyle name="Percent 4 4 2 2 3 2 2 2 2" xfId="48334" xr:uid="{00000000-0005-0000-0000-0000F8AF0000}"/>
    <cellStyle name="Percent 4 4 2 2 3 2 2 3" xfId="19834" xr:uid="{00000000-0005-0000-0000-0000F9AF0000}"/>
    <cellStyle name="Percent 4 4 2 2 3 2 2 4" xfId="39784" xr:uid="{00000000-0005-0000-0000-0000FAAF0000}"/>
    <cellStyle name="Percent 4 4 2 2 3 2 3" xfId="11282" xr:uid="{00000000-0005-0000-0000-0000FBAF0000}"/>
    <cellStyle name="Percent 4 4 2 2 3 2 3 2" xfId="31234" xr:uid="{00000000-0005-0000-0000-0000FCAF0000}"/>
    <cellStyle name="Percent 4 4 2 2 3 2 3 2 2" xfId="51184" xr:uid="{00000000-0005-0000-0000-0000FDAF0000}"/>
    <cellStyle name="Percent 4 4 2 2 3 2 3 3" xfId="22684" xr:uid="{00000000-0005-0000-0000-0000FEAF0000}"/>
    <cellStyle name="Percent 4 4 2 2 3 2 3 4" xfId="42634" xr:uid="{00000000-0005-0000-0000-0000FFAF0000}"/>
    <cellStyle name="Percent 4 4 2 2 3 2 4" xfId="16982" xr:uid="{00000000-0005-0000-0000-000000B00000}"/>
    <cellStyle name="Percent 4 4 2 2 3 2 4 2" xfId="36934" xr:uid="{00000000-0005-0000-0000-000001B00000}"/>
    <cellStyle name="Percent 4 4 2 2 3 2 5" xfId="25534" xr:uid="{00000000-0005-0000-0000-000002B00000}"/>
    <cellStyle name="Percent 4 4 2 2 3 2 5 2" xfId="45484" xr:uid="{00000000-0005-0000-0000-000003B00000}"/>
    <cellStyle name="Percent 4 4 2 2 3 2 6" xfId="14132" xr:uid="{00000000-0005-0000-0000-000004B00000}"/>
    <cellStyle name="Percent 4 4 2 2 3 2 7" xfId="34084" xr:uid="{00000000-0005-0000-0000-000005B00000}"/>
    <cellStyle name="Percent 4 4 2 2 3 3" xfId="8429" xr:uid="{00000000-0005-0000-0000-000006B00000}"/>
    <cellStyle name="Percent 4 4 2 2 3 3 2" xfId="28383" xr:uid="{00000000-0005-0000-0000-000007B00000}"/>
    <cellStyle name="Percent 4 4 2 2 3 3 2 2" xfId="48333" xr:uid="{00000000-0005-0000-0000-000008B00000}"/>
    <cellStyle name="Percent 4 4 2 2 3 3 3" xfId="19833" xr:uid="{00000000-0005-0000-0000-000009B00000}"/>
    <cellStyle name="Percent 4 4 2 2 3 3 4" xfId="39783" xr:uid="{00000000-0005-0000-0000-00000AB00000}"/>
    <cellStyle name="Percent 4 4 2 2 3 4" xfId="11281" xr:uid="{00000000-0005-0000-0000-00000BB00000}"/>
    <cellStyle name="Percent 4 4 2 2 3 4 2" xfId="31233" xr:uid="{00000000-0005-0000-0000-00000CB00000}"/>
    <cellStyle name="Percent 4 4 2 2 3 4 2 2" xfId="51183" xr:uid="{00000000-0005-0000-0000-00000DB00000}"/>
    <cellStyle name="Percent 4 4 2 2 3 4 3" xfId="22683" xr:uid="{00000000-0005-0000-0000-00000EB00000}"/>
    <cellStyle name="Percent 4 4 2 2 3 4 4" xfId="42633" xr:uid="{00000000-0005-0000-0000-00000FB00000}"/>
    <cellStyle name="Percent 4 4 2 2 3 5" xfId="16981" xr:uid="{00000000-0005-0000-0000-000010B00000}"/>
    <cellStyle name="Percent 4 4 2 2 3 5 2" xfId="36933" xr:uid="{00000000-0005-0000-0000-000011B00000}"/>
    <cellStyle name="Percent 4 4 2 2 3 6" xfId="25533" xr:uid="{00000000-0005-0000-0000-000012B00000}"/>
    <cellStyle name="Percent 4 4 2 2 3 6 2" xfId="45483" xr:uid="{00000000-0005-0000-0000-000013B00000}"/>
    <cellStyle name="Percent 4 4 2 2 3 7" xfId="14131" xr:uid="{00000000-0005-0000-0000-000014B00000}"/>
    <cellStyle name="Percent 4 4 2 2 3 8" xfId="34083" xr:uid="{00000000-0005-0000-0000-000015B00000}"/>
    <cellStyle name="Percent 4 4 2 2 4" xfId="4306" xr:uid="{00000000-0005-0000-0000-000016B00000}"/>
    <cellStyle name="Percent 4 4 2 2 4 2" xfId="8431" xr:uid="{00000000-0005-0000-0000-000017B00000}"/>
    <cellStyle name="Percent 4 4 2 2 4 2 2" xfId="28385" xr:uid="{00000000-0005-0000-0000-000018B00000}"/>
    <cellStyle name="Percent 4 4 2 2 4 2 2 2" xfId="48335" xr:uid="{00000000-0005-0000-0000-000019B00000}"/>
    <cellStyle name="Percent 4 4 2 2 4 2 3" xfId="19835" xr:uid="{00000000-0005-0000-0000-00001AB00000}"/>
    <cellStyle name="Percent 4 4 2 2 4 2 4" xfId="39785" xr:uid="{00000000-0005-0000-0000-00001BB00000}"/>
    <cellStyle name="Percent 4 4 2 2 4 3" xfId="11283" xr:uid="{00000000-0005-0000-0000-00001CB00000}"/>
    <cellStyle name="Percent 4 4 2 2 4 3 2" xfId="31235" xr:uid="{00000000-0005-0000-0000-00001DB00000}"/>
    <cellStyle name="Percent 4 4 2 2 4 3 2 2" xfId="51185" xr:uid="{00000000-0005-0000-0000-00001EB00000}"/>
    <cellStyle name="Percent 4 4 2 2 4 3 3" xfId="22685" xr:uid="{00000000-0005-0000-0000-00001FB00000}"/>
    <cellStyle name="Percent 4 4 2 2 4 3 4" xfId="42635" xr:uid="{00000000-0005-0000-0000-000020B00000}"/>
    <cellStyle name="Percent 4 4 2 2 4 4" xfId="16983" xr:uid="{00000000-0005-0000-0000-000021B00000}"/>
    <cellStyle name="Percent 4 4 2 2 4 4 2" xfId="36935" xr:uid="{00000000-0005-0000-0000-000022B00000}"/>
    <cellStyle name="Percent 4 4 2 2 4 5" xfId="25535" xr:uid="{00000000-0005-0000-0000-000023B00000}"/>
    <cellStyle name="Percent 4 4 2 2 4 5 2" xfId="45485" xr:uid="{00000000-0005-0000-0000-000024B00000}"/>
    <cellStyle name="Percent 4 4 2 2 4 6" xfId="14133" xr:uid="{00000000-0005-0000-0000-000025B00000}"/>
    <cellStyle name="Percent 4 4 2 2 4 7" xfId="34085" xr:uid="{00000000-0005-0000-0000-000026B00000}"/>
    <cellStyle name="Percent 4 4 2 2 5" xfId="8426" xr:uid="{00000000-0005-0000-0000-000027B00000}"/>
    <cellStyle name="Percent 4 4 2 2 5 2" xfId="28380" xr:uid="{00000000-0005-0000-0000-000028B00000}"/>
    <cellStyle name="Percent 4 4 2 2 5 2 2" xfId="48330" xr:uid="{00000000-0005-0000-0000-000029B00000}"/>
    <cellStyle name="Percent 4 4 2 2 5 3" xfId="19830" xr:uid="{00000000-0005-0000-0000-00002AB00000}"/>
    <cellStyle name="Percent 4 4 2 2 5 4" xfId="39780" xr:uid="{00000000-0005-0000-0000-00002BB00000}"/>
    <cellStyle name="Percent 4 4 2 2 6" xfId="11278" xr:uid="{00000000-0005-0000-0000-00002CB00000}"/>
    <cellStyle name="Percent 4 4 2 2 6 2" xfId="31230" xr:uid="{00000000-0005-0000-0000-00002DB00000}"/>
    <cellStyle name="Percent 4 4 2 2 6 2 2" xfId="51180" xr:uid="{00000000-0005-0000-0000-00002EB00000}"/>
    <cellStyle name="Percent 4 4 2 2 6 3" xfId="22680" xr:uid="{00000000-0005-0000-0000-00002FB00000}"/>
    <cellStyle name="Percent 4 4 2 2 6 4" xfId="42630" xr:uid="{00000000-0005-0000-0000-000030B00000}"/>
    <cellStyle name="Percent 4 4 2 2 7" xfId="16978" xr:uid="{00000000-0005-0000-0000-000031B00000}"/>
    <cellStyle name="Percent 4 4 2 2 7 2" xfId="36930" xr:uid="{00000000-0005-0000-0000-000032B00000}"/>
    <cellStyle name="Percent 4 4 2 2 8" xfId="25530" xr:uid="{00000000-0005-0000-0000-000033B00000}"/>
    <cellStyle name="Percent 4 4 2 2 8 2" xfId="45480" xr:uid="{00000000-0005-0000-0000-000034B00000}"/>
    <cellStyle name="Percent 4 4 2 2 9" xfId="14128" xr:uid="{00000000-0005-0000-0000-000035B00000}"/>
    <cellStyle name="Percent 4 4 2 3" xfId="4307" xr:uid="{00000000-0005-0000-0000-000036B00000}"/>
    <cellStyle name="Percent 4 4 2 3 2" xfId="4308" xr:uid="{00000000-0005-0000-0000-000037B00000}"/>
    <cellStyle name="Percent 4 4 2 3 2 2" xfId="8433" xr:uid="{00000000-0005-0000-0000-000038B00000}"/>
    <cellStyle name="Percent 4 4 2 3 2 2 2" xfId="28387" xr:uid="{00000000-0005-0000-0000-000039B00000}"/>
    <cellStyle name="Percent 4 4 2 3 2 2 2 2" xfId="48337" xr:uid="{00000000-0005-0000-0000-00003AB00000}"/>
    <cellStyle name="Percent 4 4 2 3 2 2 3" xfId="19837" xr:uid="{00000000-0005-0000-0000-00003BB00000}"/>
    <cellStyle name="Percent 4 4 2 3 2 2 4" xfId="39787" xr:uid="{00000000-0005-0000-0000-00003CB00000}"/>
    <cellStyle name="Percent 4 4 2 3 2 3" xfId="11285" xr:uid="{00000000-0005-0000-0000-00003DB00000}"/>
    <cellStyle name="Percent 4 4 2 3 2 3 2" xfId="31237" xr:uid="{00000000-0005-0000-0000-00003EB00000}"/>
    <cellStyle name="Percent 4 4 2 3 2 3 2 2" xfId="51187" xr:uid="{00000000-0005-0000-0000-00003FB00000}"/>
    <cellStyle name="Percent 4 4 2 3 2 3 3" xfId="22687" xr:uid="{00000000-0005-0000-0000-000040B00000}"/>
    <cellStyle name="Percent 4 4 2 3 2 3 4" xfId="42637" xr:uid="{00000000-0005-0000-0000-000041B00000}"/>
    <cellStyle name="Percent 4 4 2 3 2 4" xfId="16985" xr:uid="{00000000-0005-0000-0000-000042B00000}"/>
    <cellStyle name="Percent 4 4 2 3 2 4 2" xfId="36937" xr:uid="{00000000-0005-0000-0000-000043B00000}"/>
    <cellStyle name="Percent 4 4 2 3 2 5" xfId="25537" xr:uid="{00000000-0005-0000-0000-000044B00000}"/>
    <cellStyle name="Percent 4 4 2 3 2 5 2" xfId="45487" xr:uid="{00000000-0005-0000-0000-000045B00000}"/>
    <cellStyle name="Percent 4 4 2 3 2 6" xfId="14135" xr:uid="{00000000-0005-0000-0000-000046B00000}"/>
    <cellStyle name="Percent 4 4 2 3 2 7" xfId="34087" xr:uid="{00000000-0005-0000-0000-000047B00000}"/>
    <cellStyle name="Percent 4 4 2 3 3" xfId="8432" xr:uid="{00000000-0005-0000-0000-000048B00000}"/>
    <cellStyle name="Percent 4 4 2 3 3 2" xfId="28386" xr:uid="{00000000-0005-0000-0000-000049B00000}"/>
    <cellStyle name="Percent 4 4 2 3 3 2 2" xfId="48336" xr:uid="{00000000-0005-0000-0000-00004AB00000}"/>
    <cellStyle name="Percent 4 4 2 3 3 3" xfId="19836" xr:uid="{00000000-0005-0000-0000-00004BB00000}"/>
    <cellStyle name="Percent 4 4 2 3 3 4" xfId="39786" xr:uid="{00000000-0005-0000-0000-00004CB00000}"/>
    <cellStyle name="Percent 4 4 2 3 4" xfId="11284" xr:uid="{00000000-0005-0000-0000-00004DB00000}"/>
    <cellStyle name="Percent 4 4 2 3 4 2" xfId="31236" xr:uid="{00000000-0005-0000-0000-00004EB00000}"/>
    <cellStyle name="Percent 4 4 2 3 4 2 2" xfId="51186" xr:uid="{00000000-0005-0000-0000-00004FB00000}"/>
    <cellStyle name="Percent 4 4 2 3 4 3" xfId="22686" xr:uid="{00000000-0005-0000-0000-000050B00000}"/>
    <cellStyle name="Percent 4 4 2 3 4 4" xfId="42636" xr:uid="{00000000-0005-0000-0000-000051B00000}"/>
    <cellStyle name="Percent 4 4 2 3 5" xfId="16984" xr:uid="{00000000-0005-0000-0000-000052B00000}"/>
    <cellStyle name="Percent 4 4 2 3 5 2" xfId="36936" xr:uid="{00000000-0005-0000-0000-000053B00000}"/>
    <cellStyle name="Percent 4 4 2 3 6" xfId="25536" xr:uid="{00000000-0005-0000-0000-000054B00000}"/>
    <cellStyle name="Percent 4 4 2 3 6 2" xfId="45486" xr:uid="{00000000-0005-0000-0000-000055B00000}"/>
    <cellStyle name="Percent 4 4 2 3 7" xfId="14134" xr:uid="{00000000-0005-0000-0000-000056B00000}"/>
    <cellStyle name="Percent 4 4 2 3 8" xfId="34086" xr:uid="{00000000-0005-0000-0000-000057B00000}"/>
    <cellStyle name="Percent 4 4 2 4" xfId="4309" xr:uid="{00000000-0005-0000-0000-000058B00000}"/>
    <cellStyle name="Percent 4 4 2 4 2" xfId="4310" xr:uid="{00000000-0005-0000-0000-000059B00000}"/>
    <cellStyle name="Percent 4 4 2 4 2 2" xfId="8435" xr:uid="{00000000-0005-0000-0000-00005AB00000}"/>
    <cellStyle name="Percent 4 4 2 4 2 2 2" xfId="28389" xr:uid="{00000000-0005-0000-0000-00005BB00000}"/>
    <cellStyle name="Percent 4 4 2 4 2 2 2 2" xfId="48339" xr:uid="{00000000-0005-0000-0000-00005CB00000}"/>
    <cellStyle name="Percent 4 4 2 4 2 2 3" xfId="19839" xr:uid="{00000000-0005-0000-0000-00005DB00000}"/>
    <cellStyle name="Percent 4 4 2 4 2 2 4" xfId="39789" xr:uid="{00000000-0005-0000-0000-00005EB00000}"/>
    <cellStyle name="Percent 4 4 2 4 2 3" xfId="11287" xr:uid="{00000000-0005-0000-0000-00005FB00000}"/>
    <cellStyle name="Percent 4 4 2 4 2 3 2" xfId="31239" xr:uid="{00000000-0005-0000-0000-000060B00000}"/>
    <cellStyle name="Percent 4 4 2 4 2 3 2 2" xfId="51189" xr:uid="{00000000-0005-0000-0000-000061B00000}"/>
    <cellStyle name="Percent 4 4 2 4 2 3 3" xfId="22689" xr:uid="{00000000-0005-0000-0000-000062B00000}"/>
    <cellStyle name="Percent 4 4 2 4 2 3 4" xfId="42639" xr:uid="{00000000-0005-0000-0000-000063B00000}"/>
    <cellStyle name="Percent 4 4 2 4 2 4" xfId="16987" xr:uid="{00000000-0005-0000-0000-000064B00000}"/>
    <cellStyle name="Percent 4 4 2 4 2 4 2" xfId="36939" xr:uid="{00000000-0005-0000-0000-000065B00000}"/>
    <cellStyle name="Percent 4 4 2 4 2 5" xfId="25539" xr:uid="{00000000-0005-0000-0000-000066B00000}"/>
    <cellStyle name="Percent 4 4 2 4 2 5 2" xfId="45489" xr:uid="{00000000-0005-0000-0000-000067B00000}"/>
    <cellStyle name="Percent 4 4 2 4 2 6" xfId="14137" xr:uid="{00000000-0005-0000-0000-000068B00000}"/>
    <cellStyle name="Percent 4 4 2 4 2 7" xfId="34089" xr:uid="{00000000-0005-0000-0000-000069B00000}"/>
    <cellStyle name="Percent 4 4 2 4 3" xfId="8434" xr:uid="{00000000-0005-0000-0000-00006AB00000}"/>
    <cellStyle name="Percent 4 4 2 4 3 2" xfId="28388" xr:uid="{00000000-0005-0000-0000-00006BB00000}"/>
    <cellStyle name="Percent 4 4 2 4 3 2 2" xfId="48338" xr:uid="{00000000-0005-0000-0000-00006CB00000}"/>
    <cellStyle name="Percent 4 4 2 4 3 3" xfId="19838" xr:uid="{00000000-0005-0000-0000-00006DB00000}"/>
    <cellStyle name="Percent 4 4 2 4 3 4" xfId="39788" xr:uid="{00000000-0005-0000-0000-00006EB00000}"/>
    <cellStyle name="Percent 4 4 2 4 4" xfId="11286" xr:uid="{00000000-0005-0000-0000-00006FB00000}"/>
    <cellStyle name="Percent 4 4 2 4 4 2" xfId="31238" xr:uid="{00000000-0005-0000-0000-000070B00000}"/>
    <cellStyle name="Percent 4 4 2 4 4 2 2" xfId="51188" xr:uid="{00000000-0005-0000-0000-000071B00000}"/>
    <cellStyle name="Percent 4 4 2 4 4 3" xfId="22688" xr:uid="{00000000-0005-0000-0000-000072B00000}"/>
    <cellStyle name="Percent 4 4 2 4 4 4" xfId="42638" xr:uid="{00000000-0005-0000-0000-000073B00000}"/>
    <cellStyle name="Percent 4 4 2 4 5" xfId="16986" xr:uid="{00000000-0005-0000-0000-000074B00000}"/>
    <cellStyle name="Percent 4 4 2 4 5 2" xfId="36938" xr:uid="{00000000-0005-0000-0000-000075B00000}"/>
    <cellStyle name="Percent 4 4 2 4 6" xfId="25538" xr:uid="{00000000-0005-0000-0000-000076B00000}"/>
    <cellStyle name="Percent 4 4 2 4 6 2" xfId="45488" xr:uid="{00000000-0005-0000-0000-000077B00000}"/>
    <cellStyle name="Percent 4 4 2 4 7" xfId="14136" xr:uid="{00000000-0005-0000-0000-000078B00000}"/>
    <cellStyle name="Percent 4 4 2 4 8" xfId="34088" xr:uid="{00000000-0005-0000-0000-000079B00000}"/>
    <cellStyle name="Percent 4 4 2 5" xfId="4311" xr:uid="{00000000-0005-0000-0000-00007AB00000}"/>
    <cellStyle name="Percent 4 4 2 5 2" xfId="8436" xr:uid="{00000000-0005-0000-0000-00007BB00000}"/>
    <cellStyle name="Percent 4 4 2 5 2 2" xfId="28390" xr:uid="{00000000-0005-0000-0000-00007CB00000}"/>
    <cellStyle name="Percent 4 4 2 5 2 2 2" xfId="48340" xr:uid="{00000000-0005-0000-0000-00007DB00000}"/>
    <cellStyle name="Percent 4 4 2 5 2 3" xfId="19840" xr:uid="{00000000-0005-0000-0000-00007EB00000}"/>
    <cellStyle name="Percent 4 4 2 5 2 4" xfId="39790" xr:uid="{00000000-0005-0000-0000-00007FB00000}"/>
    <cellStyle name="Percent 4 4 2 5 3" xfId="11288" xr:uid="{00000000-0005-0000-0000-000080B00000}"/>
    <cellStyle name="Percent 4 4 2 5 3 2" xfId="31240" xr:uid="{00000000-0005-0000-0000-000081B00000}"/>
    <cellStyle name="Percent 4 4 2 5 3 2 2" xfId="51190" xr:uid="{00000000-0005-0000-0000-000082B00000}"/>
    <cellStyle name="Percent 4 4 2 5 3 3" xfId="22690" xr:uid="{00000000-0005-0000-0000-000083B00000}"/>
    <cellStyle name="Percent 4 4 2 5 3 4" xfId="42640" xr:uid="{00000000-0005-0000-0000-000084B00000}"/>
    <cellStyle name="Percent 4 4 2 5 4" xfId="16988" xr:uid="{00000000-0005-0000-0000-000085B00000}"/>
    <cellStyle name="Percent 4 4 2 5 4 2" xfId="36940" xr:uid="{00000000-0005-0000-0000-000086B00000}"/>
    <cellStyle name="Percent 4 4 2 5 5" xfId="25540" xr:uid="{00000000-0005-0000-0000-000087B00000}"/>
    <cellStyle name="Percent 4 4 2 5 5 2" xfId="45490" xr:uid="{00000000-0005-0000-0000-000088B00000}"/>
    <cellStyle name="Percent 4 4 2 5 6" xfId="14138" xr:uid="{00000000-0005-0000-0000-000089B00000}"/>
    <cellStyle name="Percent 4 4 2 5 7" xfId="34090" xr:uid="{00000000-0005-0000-0000-00008AB00000}"/>
    <cellStyle name="Percent 4 4 2 6" xfId="8425" xr:uid="{00000000-0005-0000-0000-00008BB00000}"/>
    <cellStyle name="Percent 4 4 2 6 2" xfId="28379" xr:uid="{00000000-0005-0000-0000-00008CB00000}"/>
    <cellStyle name="Percent 4 4 2 6 2 2" xfId="48329" xr:uid="{00000000-0005-0000-0000-00008DB00000}"/>
    <cellStyle name="Percent 4 4 2 6 3" xfId="19829" xr:uid="{00000000-0005-0000-0000-00008EB00000}"/>
    <cellStyle name="Percent 4 4 2 6 4" xfId="39779" xr:uid="{00000000-0005-0000-0000-00008FB00000}"/>
    <cellStyle name="Percent 4 4 2 7" xfId="11277" xr:uid="{00000000-0005-0000-0000-000090B00000}"/>
    <cellStyle name="Percent 4 4 2 7 2" xfId="31229" xr:uid="{00000000-0005-0000-0000-000091B00000}"/>
    <cellStyle name="Percent 4 4 2 7 2 2" xfId="51179" xr:uid="{00000000-0005-0000-0000-000092B00000}"/>
    <cellStyle name="Percent 4 4 2 7 3" xfId="22679" xr:uid="{00000000-0005-0000-0000-000093B00000}"/>
    <cellStyle name="Percent 4 4 2 7 4" xfId="42629" xr:uid="{00000000-0005-0000-0000-000094B00000}"/>
    <cellStyle name="Percent 4 4 2 8" xfId="16977" xr:uid="{00000000-0005-0000-0000-000095B00000}"/>
    <cellStyle name="Percent 4 4 2 8 2" xfId="36929" xr:uid="{00000000-0005-0000-0000-000096B00000}"/>
    <cellStyle name="Percent 4 4 2 9" xfId="25529" xr:uid="{00000000-0005-0000-0000-000097B00000}"/>
    <cellStyle name="Percent 4 4 2 9 2" xfId="45479" xr:uid="{00000000-0005-0000-0000-000098B00000}"/>
    <cellStyle name="Percent 4 4 3" xfId="4312" xr:uid="{00000000-0005-0000-0000-000099B00000}"/>
    <cellStyle name="Percent 4 4 3 10" xfId="14139" xr:uid="{00000000-0005-0000-0000-00009AB00000}"/>
    <cellStyle name="Percent 4 4 3 11" xfId="34091" xr:uid="{00000000-0005-0000-0000-00009BB00000}"/>
    <cellStyle name="Percent 4 4 3 2" xfId="4313" xr:uid="{00000000-0005-0000-0000-00009CB00000}"/>
    <cellStyle name="Percent 4 4 3 2 10" xfId="34092" xr:uid="{00000000-0005-0000-0000-00009DB00000}"/>
    <cellStyle name="Percent 4 4 3 2 2" xfId="4314" xr:uid="{00000000-0005-0000-0000-00009EB00000}"/>
    <cellStyle name="Percent 4 4 3 2 2 2" xfId="4315" xr:uid="{00000000-0005-0000-0000-00009FB00000}"/>
    <cellStyle name="Percent 4 4 3 2 2 2 2" xfId="8440" xr:uid="{00000000-0005-0000-0000-0000A0B00000}"/>
    <cellStyle name="Percent 4 4 3 2 2 2 2 2" xfId="28394" xr:uid="{00000000-0005-0000-0000-0000A1B00000}"/>
    <cellStyle name="Percent 4 4 3 2 2 2 2 2 2" xfId="48344" xr:uid="{00000000-0005-0000-0000-0000A2B00000}"/>
    <cellStyle name="Percent 4 4 3 2 2 2 2 3" xfId="19844" xr:uid="{00000000-0005-0000-0000-0000A3B00000}"/>
    <cellStyle name="Percent 4 4 3 2 2 2 2 4" xfId="39794" xr:uid="{00000000-0005-0000-0000-0000A4B00000}"/>
    <cellStyle name="Percent 4 4 3 2 2 2 3" xfId="11292" xr:uid="{00000000-0005-0000-0000-0000A5B00000}"/>
    <cellStyle name="Percent 4 4 3 2 2 2 3 2" xfId="31244" xr:uid="{00000000-0005-0000-0000-0000A6B00000}"/>
    <cellStyle name="Percent 4 4 3 2 2 2 3 2 2" xfId="51194" xr:uid="{00000000-0005-0000-0000-0000A7B00000}"/>
    <cellStyle name="Percent 4 4 3 2 2 2 3 3" xfId="22694" xr:uid="{00000000-0005-0000-0000-0000A8B00000}"/>
    <cellStyle name="Percent 4 4 3 2 2 2 3 4" xfId="42644" xr:uid="{00000000-0005-0000-0000-0000A9B00000}"/>
    <cellStyle name="Percent 4 4 3 2 2 2 4" xfId="16992" xr:uid="{00000000-0005-0000-0000-0000AAB00000}"/>
    <cellStyle name="Percent 4 4 3 2 2 2 4 2" xfId="36944" xr:uid="{00000000-0005-0000-0000-0000ABB00000}"/>
    <cellStyle name="Percent 4 4 3 2 2 2 5" xfId="25544" xr:uid="{00000000-0005-0000-0000-0000ACB00000}"/>
    <cellStyle name="Percent 4 4 3 2 2 2 5 2" xfId="45494" xr:uid="{00000000-0005-0000-0000-0000ADB00000}"/>
    <cellStyle name="Percent 4 4 3 2 2 2 6" xfId="14142" xr:uid="{00000000-0005-0000-0000-0000AEB00000}"/>
    <cellStyle name="Percent 4 4 3 2 2 2 7" xfId="34094" xr:uid="{00000000-0005-0000-0000-0000AFB00000}"/>
    <cellStyle name="Percent 4 4 3 2 2 3" xfId="8439" xr:uid="{00000000-0005-0000-0000-0000B0B00000}"/>
    <cellStyle name="Percent 4 4 3 2 2 3 2" xfId="28393" xr:uid="{00000000-0005-0000-0000-0000B1B00000}"/>
    <cellStyle name="Percent 4 4 3 2 2 3 2 2" xfId="48343" xr:uid="{00000000-0005-0000-0000-0000B2B00000}"/>
    <cellStyle name="Percent 4 4 3 2 2 3 3" xfId="19843" xr:uid="{00000000-0005-0000-0000-0000B3B00000}"/>
    <cellStyle name="Percent 4 4 3 2 2 3 4" xfId="39793" xr:uid="{00000000-0005-0000-0000-0000B4B00000}"/>
    <cellStyle name="Percent 4 4 3 2 2 4" xfId="11291" xr:uid="{00000000-0005-0000-0000-0000B5B00000}"/>
    <cellStyle name="Percent 4 4 3 2 2 4 2" xfId="31243" xr:uid="{00000000-0005-0000-0000-0000B6B00000}"/>
    <cellStyle name="Percent 4 4 3 2 2 4 2 2" xfId="51193" xr:uid="{00000000-0005-0000-0000-0000B7B00000}"/>
    <cellStyle name="Percent 4 4 3 2 2 4 3" xfId="22693" xr:uid="{00000000-0005-0000-0000-0000B8B00000}"/>
    <cellStyle name="Percent 4 4 3 2 2 4 4" xfId="42643" xr:uid="{00000000-0005-0000-0000-0000B9B00000}"/>
    <cellStyle name="Percent 4 4 3 2 2 5" xfId="16991" xr:uid="{00000000-0005-0000-0000-0000BAB00000}"/>
    <cellStyle name="Percent 4 4 3 2 2 5 2" xfId="36943" xr:uid="{00000000-0005-0000-0000-0000BBB00000}"/>
    <cellStyle name="Percent 4 4 3 2 2 6" xfId="25543" xr:uid="{00000000-0005-0000-0000-0000BCB00000}"/>
    <cellStyle name="Percent 4 4 3 2 2 6 2" xfId="45493" xr:uid="{00000000-0005-0000-0000-0000BDB00000}"/>
    <cellStyle name="Percent 4 4 3 2 2 7" xfId="14141" xr:uid="{00000000-0005-0000-0000-0000BEB00000}"/>
    <cellStyle name="Percent 4 4 3 2 2 8" xfId="34093" xr:uid="{00000000-0005-0000-0000-0000BFB00000}"/>
    <cellStyle name="Percent 4 4 3 2 3" xfId="4316" xr:uid="{00000000-0005-0000-0000-0000C0B00000}"/>
    <cellStyle name="Percent 4 4 3 2 3 2" xfId="4317" xr:uid="{00000000-0005-0000-0000-0000C1B00000}"/>
    <cellStyle name="Percent 4 4 3 2 3 2 2" xfId="8442" xr:uid="{00000000-0005-0000-0000-0000C2B00000}"/>
    <cellStyle name="Percent 4 4 3 2 3 2 2 2" xfId="28396" xr:uid="{00000000-0005-0000-0000-0000C3B00000}"/>
    <cellStyle name="Percent 4 4 3 2 3 2 2 2 2" xfId="48346" xr:uid="{00000000-0005-0000-0000-0000C4B00000}"/>
    <cellStyle name="Percent 4 4 3 2 3 2 2 3" xfId="19846" xr:uid="{00000000-0005-0000-0000-0000C5B00000}"/>
    <cellStyle name="Percent 4 4 3 2 3 2 2 4" xfId="39796" xr:uid="{00000000-0005-0000-0000-0000C6B00000}"/>
    <cellStyle name="Percent 4 4 3 2 3 2 3" xfId="11294" xr:uid="{00000000-0005-0000-0000-0000C7B00000}"/>
    <cellStyle name="Percent 4 4 3 2 3 2 3 2" xfId="31246" xr:uid="{00000000-0005-0000-0000-0000C8B00000}"/>
    <cellStyle name="Percent 4 4 3 2 3 2 3 2 2" xfId="51196" xr:uid="{00000000-0005-0000-0000-0000C9B00000}"/>
    <cellStyle name="Percent 4 4 3 2 3 2 3 3" xfId="22696" xr:uid="{00000000-0005-0000-0000-0000CAB00000}"/>
    <cellStyle name="Percent 4 4 3 2 3 2 3 4" xfId="42646" xr:uid="{00000000-0005-0000-0000-0000CBB00000}"/>
    <cellStyle name="Percent 4 4 3 2 3 2 4" xfId="16994" xr:uid="{00000000-0005-0000-0000-0000CCB00000}"/>
    <cellStyle name="Percent 4 4 3 2 3 2 4 2" xfId="36946" xr:uid="{00000000-0005-0000-0000-0000CDB00000}"/>
    <cellStyle name="Percent 4 4 3 2 3 2 5" xfId="25546" xr:uid="{00000000-0005-0000-0000-0000CEB00000}"/>
    <cellStyle name="Percent 4 4 3 2 3 2 5 2" xfId="45496" xr:uid="{00000000-0005-0000-0000-0000CFB00000}"/>
    <cellStyle name="Percent 4 4 3 2 3 2 6" xfId="14144" xr:uid="{00000000-0005-0000-0000-0000D0B00000}"/>
    <cellStyle name="Percent 4 4 3 2 3 2 7" xfId="34096" xr:uid="{00000000-0005-0000-0000-0000D1B00000}"/>
    <cellStyle name="Percent 4 4 3 2 3 3" xfId="8441" xr:uid="{00000000-0005-0000-0000-0000D2B00000}"/>
    <cellStyle name="Percent 4 4 3 2 3 3 2" xfId="28395" xr:uid="{00000000-0005-0000-0000-0000D3B00000}"/>
    <cellStyle name="Percent 4 4 3 2 3 3 2 2" xfId="48345" xr:uid="{00000000-0005-0000-0000-0000D4B00000}"/>
    <cellStyle name="Percent 4 4 3 2 3 3 3" xfId="19845" xr:uid="{00000000-0005-0000-0000-0000D5B00000}"/>
    <cellStyle name="Percent 4 4 3 2 3 3 4" xfId="39795" xr:uid="{00000000-0005-0000-0000-0000D6B00000}"/>
    <cellStyle name="Percent 4 4 3 2 3 4" xfId="11293" xr:uid="{00000000-0005-0000-0000-0000D7B00000}"/>
    <cellStyle name="Percent 4 4 3 2 3 4 2" xfId="31245" xr:uid="{00000000-0005-0000-0000-0000D8B00000}"/>
    <cellStyle name="Percent 4 4 3 2 3 4 2 2" xfId="51195" xr:uid="{00000000-0005-0000-0000-0000D9B00000}"/>
    <cellStyle name="Percent 4 4 3 2 3 4 3" xfId="22695" xr:uid="{00000000-0005-0000-0000-0000DAB00000}"/>
    <cellStyle name="Percent 4 4 3 2 3 4 4" xfId="42645" xr:uid="{00000000-0005-0000-0000-0000DBB00000}"/>
    <cellStyle name="Percent 4 4 3 2 3 5" xfId="16993" xr:uid="{00000000-0005-0000-0000-0000DCB00000}"/>
    <cellStyle name="Percent 4 4 3 2 3 5 2" xfId="36945" xr:uid="{00000000-0005-0000-0000-0000DDB00000}"/>
    <cellStyle name="Percent 4 4 3 2 3 6" xfId="25545" xr:uid="{00000000-0005-0000-0000-0000DEB00000}"/>
    <cellStyle name="Percent 4 4 3 2 3 6 2" xfId="45495" xr:uid="{00000000-0005-0000-0000-0000DFB00000}"/>
    <cellStyle name="Percent 4 4 3 2 3 7" xfId="14143" xr:uid="{00000000-0005-0000-0000-0000E0B00000}"/>
    <cellStyle name="Percent 4 4 3 2 3 8" xfId="34095" xr:uid="{00000000-0005-0000-0000-0000E1B00000}"/>
    <cellStyle name="Percent 4 4 3 2 4" xfId="4318" xr:uid="{00000000-0005-0000-0000-0000E2B00000}"/>
    <cellStyle name="Percent 4 4 3 2 4 2" xfId="8443" xr:uid="{00000000-0005-0000-0000-0000E3B00000}"/>
    <cellStyle name="Percent 4 4 3 2 4 2 2" xfId="28397" xr:uid="{00000000-0005-0000-0000-0000E4B00000}"/>
    <cellStyle name="Percent 4 4 3 2 4 2 2 2" xfId="48347" xr:uid="{00000000-0005-0000-0000-0000E5B00000}"/>
    <cellStyle name="Percent 4 4 3 2 4 2 3" xfId="19847" xr:uid="{00000000-0005-0000-0000-0000E6B00000}"/>
    <cellStyle name="Percent 4 4 3 2 4 2 4" xfId="39797" xr:uid="{00000000-0005-0000-0000-0000E7B00000}"/>
    <cellStyle name="Percent 4 4 3 2 4 3" xfId="11295" xr:uid="{00000000-0005-0000-0000-0000E8B00000}"/>
    <cellStyle name="Percent 4 4 3 2 4 3 2" xfId="31247" xr:uid="{00000000-0005-0000-0000-0000E9B00000}"/>
    <cellStyle name="Percent 4 4 3 2 4 3 2 2" xfId="51197" xr:uid="{00000000-0005-0000-0000-0000EAB00000}"/>
    <cellStyle name="Percent 4 4 3 2 4 3 3" xfId="22697" xr:uid="{00000000-0005-0000-0000-0000EBB00000}"/>
    <cellStyle name="Percent 4 4 3 2 4 3 4" xfId="42647" xr:uid="{00000000-0005-0000-0000-0000ECB00000}"/>
    <cellStyle name="Percent 4 4 3 2 4 4" xfId="16995" xr:uid="{00000000-0005-0000-0000-0000EDB00000}"/>
    <cellStyle name="Percent 4 4 3 2 4 4 2" xfId="36947" xr:uid="{00000000-0005-0000-0000-0000EEB00000}"/>
    <cellStyle name="Percent 4 4 3 2 4 5" xfId="25547" xr:uid="{00000000-0005-0000-0000-0000EFB00000}"/>
    <cellStyle name="Percent 4 4 3 2 4 5 2" xfId="45497" xr:uid="{00000000-0005-0000-0000-0000F0B00000}"/>
    <cellStyle name="Percent 4 4 3 2 4 6" xfId="14145" xr:uid="{00000000-0005-0000-0000-0000F1B00000}"/>
    <cellStyle name="Percent 4 4 3 2 4 7" xfId="34097" xr:uid="{00000000-0005-0000-0000-0000F2B00000}"/>
    <cellStyle name="Percent 4 4 3 2 5" xfId="8438" xr:uid="{00000000-0005-0000-0000-0000F3B00000}"/>
    <cellStyle name="Percent 4 4 3 2 5 2" xfId="28392" xr:uid="{00000000-0005-0000-0000-0000F4B00000}"/>
    <cellStyle name="Percent 4 4 3 2 5 2 2" xfId="48342" xr:uid="{00000000-0005-0000-0000-0000F5B00000}"/>
    <cellStyle name="Percent 4 4 3 2 5 3" xfId="19842" xr:uid="{00000000-0005-0000-0000-0000F6B00000}"/>
    <cellStyle name="Percent 4 4 3 2 5 4" xfId="39792" xr:uid="{00000000-0005-0000-0000-0000F7B00000}"/>
    <cellStyle name="Percent 4 4 3 2 6" xfId="11290" xr:uid="{00000000-0005-0000-0000-0000F8B00000}"/>
    <cellStyle name="Percent 4 4 3 2 6 2" xfId="31242" xr:uid="{00000000-0005-0000-0000-0000F9B00000}"/>
    <cellStyle name="Percent 4 4 3 2 6 2 2" xfId="51192" xr:uid="{00000000-0005-0000-0000-0000FAB00000}"/>
    <cellStyle name="Percent 4 4 3 2 6 3" xfId="22692" xr:uid="{00000000-0005-0000-0000-0000FBB00000}"/>
    <cellStyle name="Percent 4 4 3 2 6 4" xfId="42642" xr:uid="{00000000-0005-0000-0000-0000FCB00000}"/>
    <cellStyle name="Percent 4 4 3 2 7" xfId="16990" xr:uid="{00000000-0005-0000-0000-0000FDB00000}"/>
    <cellStyle name="Percent 4 4 3 2 7 2" xfId="36942" xr:uid="{00000000-0005-0000-0000-0000FEB00000}"/>
    <cellStyle name="Percent 4 4 3 2 8" xfId="25542" xr:uid="{00000000-0005-0000-0000-0000FFB00000}"/>
    <cellStyle name="Percent 4 4 3 2 8 2" xfId="45492" xr:uid="{00000000-0005-0000-0000-000000B10000}"/>
    <cellStyle name="Percent 4 4 3 2 9" xfId="14140" xr:uid="{00000000-0005-0000-0000-000001B10000}"/>
    <cellStyle name="Percent 4 4 3 3" xfId="4319" xr:uid="{00000000-0005-0000-0000-000002B10000}"/>
    <cellStyle name="Percent 4 4 3 3 2" xfId="4320" xr:uid="{00000000-0005-0000-0000-000003B10000}"/>
    <cellStyle name="Percent 4 4 3 3 2 2" xfId="8445" xr:uid="{00000000-0005-0000-0000-000004B10000}"/>
    <cellStyle name="Percent 4 4 3 3 2 2 2" xfId="28399" xr:uid="{00000000-0005-0000-0000-000005B10000}"/>
    <cellStyle name="Percent 4 4 3 3 2 2 2 2" xfId="48349" xr:uid="{00000000-0005-0000-0000-000006B10000}"/>
    <cellStyle name="Percent 4 4 3 3 2 2 3" xfId="19849" xr:uid="{00000000-0005-0000-0000-000007B10000}"/>
    <cellStyle name="Percent 4 4 3 3 2 2 4" xfId="39799" xr:uid="{00000000-0005-0000-0000-000008B10000}"/>
    <cellStyle name="Percent 4 4 3 3 2 3" xfId="11297" xr:uid="{00000000-0005-0000-0000-000009B10000}"/>
    <cellStyle name="Percent 4 4 3 3 2 3 2" xfId="31249" xr:uid="{00000000-0005-0000-0000-00000AB10000}"/>
    <cellStyle name="Percent 4 4 3 3 2 3 2 2" xfId="51199" xr:uid="{00000000-0005-0000-0000-00000BB10000}"/>
    <cellStyle name="Percent 4 4 3 3 2 3 3" xfId="22699" xr:uid="{00000000-0005-0000-0000-00000CB10000}"/>
    <cellStyle name="Percent 4 4 3 3 2 3 4" xfId="42649" xr:uid="{00000000-0005-0000-0000-00000DB10000}"/>
    <cellStyle name="Percent 4 4 3 3 2 4" xfId="16997" xr:uid="{00000000-0005-0000-0000-00000EB10000}"/>
    <cellStyle name="Percent 4 4 3 3 2 4 2" xfId="36949" xr:uid="{00000000-0005-0000-0000-00000FB10000}"/>
    <cellStyle name="Percent 4 4 3 3 2 5" xfId="25549" xr:uid="{00000000-0005-0000-0000-000010B10000}"/>
    <cellStyle name="Percent 4 4 3 3 2 5 2" xfId="45499" xr:uid="{00000000-0005-0000-0000-000011B10000}"/>
    <cellStyle name="Percent 4 4 3 3 2 6" xfId="14147" xr:uid="{00000000-0005-0000-0000-000012B10000}"/>
    <cellStyle name="Percent 4 4 3 3 2 7" xfId="34099" xr:uid="{00000000-0005-0000-0000-000013B10000}"/>
    <cellStyle name="Percent 4 4 3 3 3" xfId="8444" xr:uid="{00000000-0005-0000-0000-000014B10000}"/>
    <cellStyle name="Percent 4 4 3 3 3 2" xfId="28398" xr:uid="{00000000-0005-0000-0000-000015B10000}"/>
    <cellStyle name="Percent 4 4 3 3 3 2 2" xfId="48348" xr:uid="{00000000-0005-0000-0000-000016B10000}"/>
    <cellStyle name="Percent 4 4 3 3 3 3" xfId="19848" xr:uid="{00000000-0005-0000-0000-000017B10000}"/>
    <cellStyle name="Percent 4 4 3 3 3 4" xfId="39798" xr:uid="{00000000-0005-0000-0000-000018B10000}"/>
    <cellStyle name="Percent 4 4 3 3 4" xfId="11296" xr:uid="{00000000-0005-0000-0000-000019B10000}"/>
    <cellStyle name="Percent 4 4 3 3 4 2" xfId="31248" xr:uid="{00000000-0005-0000-0000-00001AB10000}"/>
    <cellStyle name="Percent 4 4 3 3 4 2 2" xfId="51198" xr:uid="{00000000-0005-0000-0000-00001BB10000}"/>
    <cellStyle name="Percent 4 4 3 3 4 3" xfId="22698" xr:uid="{00000000-0005-0000-0000-00001CB10000}"/>
    <cellStyle name="Percent 4 4 3 3 4 4" xfId="42648" xr:uid="{00000000-0005-0000-0000-00001DB10000}"/>
    <cellStyle name="Percent 4 4 3 3 5" xfId="16996" xr:uid="{00000000-0005-0000-0000-00001EB10000}"/>
    <cellStyle name="Percent 4 4 3 3 5 2" xfId="36948" xr:uid="{00000000-0005-0000-0000-00001FB10000}"/>
    <cellStyle name="Percent 4 4 3 3 6" xfId="25548" xr:uid="{00000000-0005-0000-0000-000020B10000}"/>
    <cellStyle name="Percent 4 4 3 3 6 2" xfId="45498" xr:uid="{00000000-0005-0000-0000-000021B10000}"/>
    <cellStyle name="Percent 4 4 3 3 7" xfId="14146" xr:uid="{00000000-0005-0000-0000-000022B10000}"/>
    <cellStyle name="Percent 4 4 3 3 8" xfId="34098" xr:uid="{00000000-0005-0000-0000-000023B10000}"/>
    <cellStyle name="Percent 4 4 3 4" xfId="4321" xr:uid="{00000000-0005-0000-0000-000024B10000}"/>
    <cellStyle name="Percent 4 4 3 4 2" xfId="4322" xr:uid="{00000000-0005-0000-0000-000025B10000}"/>
    <cellStyle name="Percent 4 4 3 4 2 2" xfId="8447" xr:uid="{00000000-0005-0000-0000-000026B10000}"/>
    <cellStyle name="Percent 4 4 3 4 2 2 2" xfId="28401" xr:uid="{00000000-0005-0000-0000-000027B10000}"/>
    <cellStyle name="Percent 4 4 3 4 2 2 2 2" xfId="48351" xr:uid="{00000000-0005-0000-0000-000028B10000}"/>
    <cellStyle name="Percent 4 4 3 4 2 2 3" xfId="19851" xr:uid="{00000000-0005-0000-0000-000029B10000}"/>
    <cellStyle name="Percent 4 4 3 4 2 2 4" xfId="39801" xr:uid="{00000000-0005-0000-0000-00002AB10000}"/>
    <cellStyle name="Percent 4 4 3 4 2 3" xfId="11299" xr:uid="{00000000-0005-0000-0000-00002BB10000}"/>
    <cellStyle name="Percent 4 4 3 4 2 3 2" xfId="31251" xr:uid="{00000000-0005-0000-0000-00002CB10000}"/>
    <cellStyle name="Percent 4 4 3 4 2 3 2 2" xfId="51201" xr:uid="{00000000-0005-0000-0000-00002DB10000}"/>
    <cellStyle name="Percent 4 4 3 4 2 3 3" xfId="22701" xr:uid="{00000000-0005-0000-0000-00002EB10000}"/>
    <cellStyle name="Percent 4 4 3 4 2 3 4" xfId="42651" xr:uid="{00000000-0005-0000-0000-00002FB10000}"/>
    <cellStyle name="Percent 4 4 3 4 2 4" xfId="16999" xr:uid="{00000000-0005-0000-0000-000030B10000}"/>
    <cellStyle name="Percent 4 4 3 4 2 4 2" xfId="36951" xr:uid="{00000000-0005-0000-0000-000031B10000}"/>
    <cellStyle name="Percent 4 4 3 4 2 5" xfId="25551" xr:uid="{00000000-0005-0000-0000-000032B10000}"/>
    <cellStyle name="Percent 4 4 3 4 2 5 2" xfId="45501" xr:uid="{00000000-0005-0000-0000-000033B10000}"/>
    <cellStyle name="Percent 4 4 3 4 2 6" xfId="14149" xr:uid="{00000000-0005-0000-0000-000034B10000}"/>
    <cellStyle name="Percent 4 4 3 4 2 7" xfId="34101" xr:uid="{00000000-0005-0000-0000-000035B10000}"/>
    <cellStyle name="Percent 4 4 3 4 3" xfId="8446" xr:uid="{00000000-0005-0000-0000-000036B10000}"/>
    <cellStyle name="Percent 4 4 3 4 3 2" xfId="28400" xr:uid="{00000000-0005-0000-0000-000037B10000}"/>
    <cellStyle name="Percent 4 4 3 4 3 2 2" xfId="48350" xr:uid="{00000000-0005-0000-0000-000038B10000}"/>
    <cellStyle name="Percent 4 4 3 4 3 3" xfId="19850" xr:uid="{00000000-0005-0000-0000-000039B10000}"/>
    <cellStyle name="Percent 4 4 3 4 3 4" xfId="39800" xr:uid="{00000000-0005-0000-0000-00003AB10000}"/>
    <cellStyle name="Percent 4 4 3 4 4" xfId="11298" xr:uid="{00000000-0005-0000-0000-00003BB10000}"/>
    <cellStyle name="Percent 4 4 3 4 4 2" xfId="31250" xr:uid="{00000000-0005-0000-0000-00003CB10000}"/>
    <cellStyle name="Percent 4 4 3 4 4 2 2" xfId="51200" xr:uid="{00000000-0005-0000-0000-00003DB10000}"/>
    <cellStyle name="Percent 4 4 3 4 4 3" xfId="22700" xr:uid="{00000000-0005-0000-0000-00003EB10000}"/>
    <cellStyle name="Percent 4 4 3 4 4 4" xfId="42650" xr:uid="{00000000-0005-0000-0000-00003FB10000}"/>
    <cellStyle name="Percent 4 4 3 4 5" xfId="16998" xr:uid="{00000000-0005-0000-0000-000040B10000}"/>
    <cellStyle name="Percent 4 4 3 4 5 2" xfId="36950" xr:uid="{00000000-0005-0000-0000-000041B10000}"/>
    <cellStyle name="Percent 4 4 3 4 6" xfId="25550" xr:uid="{00000000-0005-0000-0000-000042B10000}"/>
    <cellStyle name="Percent 4 4 3 4 6 2" xfId="45500" xr:uid="{00000000-0005-0000-0000-000043B10000}"/>
    <cellStyle name="Percent 4 4 3 4 7" xfId="14148" xr:uid="{00000000-0005-0000-0000-000044B10000}"/>
    <cellStyle name="Percent 4 4 3 4 8" xfId="34100" xr:uid="{00000000-0005-0000-0000-000045B10000}"/>
    <cellStyle name="Percent 4 4 3 5" xfId="4323" xr:uid="{00000000-0005-0000-0000-000046B10000}"/>
    <cellStyle name="Percent 4 4 3 5 2" xfId="8448" xr:uid="{00000000-0005-0000-0000-000047B10000}"/>
    <cellStyle name="Percent 4 4 3 5 2 2" xfId="28402" xr:uid="{00000000-0005-0000-0000-000048B10000}"/>
    <cellStyle name="Percent 4 4 3 5 2 2 2" xfId="48352" xr:uid="{00000000-0005-0000-0000-000049B10000}"/>
    <cellStyle name="Percent 4 4 3 5 2 3" xfId="19852" xr:uid="{00000000-0005-0000-0000-00004AB10000}"/>
    <cellStyle name="Percent 4 4 3 5 2 4" xfId="39802" xr:uid="{00000000-0005-0000-0000-00004BB10000}"/>
    <cellStyle name="Percent 4 4 3 5 3" xfId="11300" xr:uid="{00000000-0005-0000-0000-00004CB10000}"/>
    <cellStyle name="Percent 4 4 3 5 3 2" xfId="31252" xr:uid="{00000000-0005-0000-0000-00004DB10000}"/>
    <cellStyle name="Percent 4 4 3 5 3 2 2" xfId="51202" xr:uid="{00000000-0005-0000-0000-00004EB10000}"/>
    <cellStyle name="Percent 4 4 3 5 3 3" xfId="22702" xr:uid="{00000000-0005-0000-0000-00004FB10000}"/>
    <cellStyle name="Percent 4 4 3 5 3 4" xfId="42652" xr:uid="{00000000-0005-0000-0000-000050B10000}"/>
    <cellStyle name="Percent 4 4 3 5 4" xfId="17000" xr:uid="{00000000-0005-0000-0000-000051B10000}"/>
    <cellStyle name="Percent 4 4 3 5 4 2" xfId="36952" xr:uid="{00000000-0005-0000-0000-000052B10000}"/>
    <cellStyle name="Percent 4 4 3 5 5" xfId="25552" xr:uid="{00000000-0005-0000-0000-000053B10000}"/>
    <cellStyle name="Percent 4 4 3 5 5 2" xfId="45502" xr:uid="{00000000-0005-0000-0000-000054B10000}"/>
    <cellStyle name="Percent 4 4 3 5 6" xfId="14150" xr:uid="{00000000-0005-0000-0000-000055B10000}"/>
    <cellStyle name="Percent 4 4 3 5 7" xfId="34102" xr:uid="{00000000-0005-0000-0000-000056B10000}"/>
    <cellStyle name="Percent 4 4 3 6" xfId="8437" xr:uid="{00000000-0005-0000-0000-000057B10000}"/>
    <cellStyle name="Percent 4 4 3 6 2" xfId="28391" xr:uid="{00000000-0005-0000-0000-000058B10000}"/>
    <cellStyle name="Percent 4 4 3 6 2 2" xfId="48341" xr:uid="{00000000-0005-0000-0000-000059B10000}"/>
    <cellStyle name="Percent 4 4 3 6 3" xfId="19841" xr:uid="{00000000-0005-0000-0000-00005AB10000}"/>
    <cellStyle name="Percent 4 4 3 6 4" xfId="39791" xr:uid="{00000000-0005-0000-0000-00005BB10000}"/>
    <cellStyle name="Percent 4 4 3 7" xfId="11289" xr:uid="{00000000-0005-0000-0000-00005CB10000}"/>
    <cellStyle name="Percent 4 4 3 7 2" xfId="31241" xr:uid="{00000000-0005-0000-0000-00005DB10000}"/>
    <cellStyle name="Percent 4 4 3 7 2 2" xfId="51191" xr:uid="{00000000-0005-0000-0000-00005EB10000}"/>
    <cellStyle name="Percent 4 4 3 7 3" xfId="22691" xr:uid="{00000000-0005-0000-0000-00005FB10000}"/>
    <cellStyle name="Percent 4 4 3 7 4" xfId="42641" xr:uid="{00000000-0005-0000-0000-000060B10000}"/>
    <cellStyle name="Percent 4 4 3 8" xfId="16989" xr:uid="{00000000-0005-0000-0000-000061B10000}"/>
    <cellStyle name="Percent 4 4 3 8 2" xfId="36941" xr:uid="{00000000-0005-0000-0000-000062B10000}"/>
    <cellStyle name="Percent 4 4 3 9" xfId="25541" xr:uid="{00000000-0005-0000-0000-000063B10000}"/>
    <cellStyle name="Percent 4 4 3 9 2" xfId="45491" xr:uid="{00000000-0005-0000-0000-000064B10000}"/>
    <cellStyle name="Percent 4 4 4" xfId="4324" xr:uid="{00000000-0005-0000-0000-000065B10000}"/>
    <cellStyle name="Percent 4 4 4 10" xfId="14151" xr:uid="{00000000-0005-0000-0000-000066B10000}"/>
    <cellStyle name="Percent 4 4 4 11" xfId="34103" xr:uid="{00000000-0005-0000-0000-000067B10000}"/>
    <cellStyle name="Percent 4 4 4 2" xfId="4325" xr:uid="{00000000-0005-0000-0000-000068B10000}"/>
    <cellStyle name="Percent 4 4 4 2 10" xfId="34104" xr:uid="{00000000-0005-0000-0000-000069B10000}"/>
    <cellStyle name="Percent 4 4 4 2 2" xfId="4326" xr:uid="{00000000-0005-0000-0000-00006AB10000}"/>
    <cellStyle name="Percent 4 4 4 2 2 2" xfId="4327" xr:uid="{00000000-0005-0000-0000-00006BB10000}"/>
    <cellStyle name="Percent 4 4 4 2 2 2 2" xfId="8452" xr:uid="{00000000-0005-0000-0000-00006CB10000}"/>
    <cellStyle name="Percent 4 4 4 2 2 2 2 2" xfId="28406" xr:uid="{00000000-0005-0000-0000-00006DB10000}"/>
    <cellStyle name="Percent 4 4 4 2 2 2 2 2 2" xfId="48356" xr:uid="{00000000-0005-0000-0000-00006EB10000}"/>
    <cellStyle name="Percent 4 4 4 2 2 2 2 3" xfId="19856" xr:uid="{00000000-0005-0000-0000-00006FB10000}"/>
    <cellStyle name="Percent 4 4 4 2 2 2 2 4" xfId="39806" xr:uid="{00000000-0005-0000-0000-000070B10000}"/>
    <cellStyle name="Percent 4 4 4 2 2 2 3" xfId="11304" xr:uid="{00000000-0005-0000-0000-000071B10000}"/>
    <cellStyle name="Percent 4 4 4 2 2 2 3 2" xfId="31256" xr:uid="{00000000-0005-0000-0000-000072B10000}"/>
    <cellStyle name="Percent 4 4 4 2 2 2 3 2 2" xfId="51206" xr:uid="{00000000-0005-0000-0000-000073B10000}"/>
    <cellStyle name="Percent 4 4 4 2 2 2 3 3" xfId="22706" xr:uid="{00000000-0005-0000-0000-000074B10000}"/>
    <cellStyle name="Percent 4 4 4 2 2 2 3 4" xfId="42656" xr:uid="{00000000-0005-0000-0000-000075B10000}"/>
    <cellStyle name="Percent 4 4 4 2 2 2 4" xfId="17004" xr:uid="{00000000-0005-0000-0000-000076B10000}"/>
    <cellStyle name="Percent 4 4 4 2 2 2 4 2" xfId="36956" xr:uid="{00000000-0005-0000-0000-000077B10000}"/>
    <cellStyle name="Percent 4 4 4 2 2 2 5" xfId="25556" xr:uid="{00000000-0005-0000-0000-000078B10000}"/>
    <cellStyle name="Percent 4 4 4 2 2 2 5 2" xfId="45506" xr:uid="{00000000-0005-0000-0000-000079B10000}"/>
    <cellStyle name="Percent 4 4 4 2 2 2 6" xfId="14154" xr:uid="{00000000-0005-0000-0000-00007AB10000}"/>
    <cellStyle name="Percent 4 4 4 2 2 2 7" xfId="34106" xr:uid="{00000000-0005-0000-0000-00007BB10000}"/>
    <cellStyle name="Percent 4 4 4 2 2 3" xfId="8451" xr:uid="{00000000-0005-0000-0000-00007CB10000}"/>
    <cellStyle name="Percent 4 4 4 2 2 3 2" xfId="28405" xr:uid="{00000000-0005-0000-0000-00007DB10000}"/>
    <cellStyle name="Percent 4 4 4 2 2 3 2 2" xfId="48355" xr:uid="{00000000-0005-0000-0000-00007EB10000}"/>
    <cellStyle name="Percent 4 4 4 2 2 3 3" xfId="19855" xr:uid="{00000000-0005-0000-0000-00007FB10000}"/>
    <cellStyle name="Percent 4 4 4 2 2 3 4" xfId="39805" xr:uid="{00000000-0005-0000-0000-000080B10000}"/>
    <cellStyle name="Percent 4 4 4 2 2 4" xfId="11303" xr:uid="{00000000-0005-0000-0000-000081B10000}"/>
    <cellStyle name="Percent 4 4 4 2 2 4 2" xfId="31255" xr:uid="{00000000-0005-0000-0000-000082B10000}"/>
    <cellStyle name="Percent 4 4 4 2 2 4 2 2" xfId="51205" xr:uid="{00000000-0005-0000-0000-000083B10000}"/>
    <cellStyle name="Percent 4 4 4 2 2 4 3" xfId="22705" xr:uid="{00000000-0005-0000-0000-000084B10000}"/>
    <cellStyle name="Percent 4 4 4 2 2 4 4" xfId="42655" xr:uid="{00000000-0005-0000-0000-000085B10000}"/>
    <cellStyle name="Percent 4 4 4 2 2 5" xfId="17003" xr:uid="{00000000-0005-0000-0000-000086B10000}"/>
    <cellStyle name="Percent 4 4 4 2 2 5 2" xfId="36955" xr:uid="{00000000-0005-0000-0000-000087B10000}"/>
    <cellStyle name="Percent 4 4 4 2 2 6" xfId="25555" xr:uid="{00000000-0005-0000-0000-000088B10000}"/>
    <cellStyle name="Percent 4 4 4 2 2 6 2" xfId="45505" xr:uid="{00000000-0005-0000-0000-000089B10000}"/>
    <cellStyle name="Percent 4 4 4 2 2 7" xfId="14153" xr:uid="{00000000-0005-0000-0000-00008AB10000}"/>
    <cellStyle name="Percent 4 4 4 2 2 8" xfId="34105" xr:uid="{00000000-0005-0000-0000-00008BB10000}"/>
    <cellStyle name="Percent 4 4 4 2 3" xfId="4328" xr:uid="{00000000-0005-0000-0000-00008CB10000}"/>
    <cellStyle name="Percent 4 4 4 2 3 2" xfId="4329" xr:uid="{00000000-0005-0000-0000-00008DB10000}"/>
    <cellStyle name="Percent 4 4 4 2 3 2 2" xfId="8454" xr:uid="{00000000-0005-0000-0000-00008EB10000}"/>
    <cellStyle name="Percent 4 4 4 2 3 2 2 2" xfId="28408" xr:uid="{00000000-0005-0000-0000-00008FB10000}"/>
    <cellStyle name="Percent 4 4 4 2 3 2 2 2 2" xfId="48358" xr:uid="{00000000-0005-0000-0000-000090B10000}"/>
    <cellStyle name="Percent 4 4 4 2 3 2 2 3" xfId="19858" xr:uid="{00000000-0005-0000-0000-000091B10000}"/>
    <cellStyle name="Percent 4 4 4 2 3 2 2 4" xfId="39808" xr:uid="{00000000-0005-0000-0000-000092B10000}"/>
    <cellStyle name="Percent 4 4 4 2 3 2 3" xfId="11306" xr:uid="{00000000-0005-0000-0000-000093B10000}"/>
    <cellStyle name="Percent 4 4 4 2 3 2 3 2" xfId="31258" xr:uid="{00000000-0005-0000-0000-000094B10000}"/>
    <cellStyle name="Percent 4 4 4 2 3 2 3 2 2" xfId="51208" xr:uid="{00000000-0005-0000-0000-000095B10000}"/>
    <cellStyle name="Percent 4 4 4 2 3 2 3 3" xfId="22708" xr:uid="{00000000-0005-0000-0000-000096B10000}"/>
    <cellStyle name="Percent 4 4 4 2 3 2 3 4" xfId="42658" xr:uid="{00000000-0005-0000-0000-000097B10000}"/>
    <cellStyle name="Percent 4 4 4 2 3 2 4" xfId="17006" xr:uid="{00000000-0005-0000-0000-000098B10000}"/>
    <cellStyle name="Percent 4 4 4 2 3 2 4 2" xfId="36958" xr:uid="{00000000-0005-0000-0000-000099B10000}"/>
    <cellStyle name="Percent 4 4 4 2 3 2 5" xfId="25558" xr:uid="{00000000-0005-0000-0000-00009AB10000}"/>
    <cellStyle name="Percent 4 4 4 2 3 2 5 2" xfId="45508" xr:uid="{00000000-0005-0000-0000-00009BB10000}"/>
    <cellStyle name="Percent 4 4 4 2 3 2 6" xfId="14156" xr:uid="{00000000-0005-0000-0000-00009CB10000}"/>
    <cellStyle name="Percent 4 4 4 2 3 2 7" xfId="34108" xr:uid="{00000000-0005-0000-0000-00009DB10000}"/>
    <cellStyle name="Percent 4 4 4 2 3 3" xfId="8453" xr:uid="{00000000-0005-0000-0000-00009EB10000}"/>
    <cellStyle name="Percent 4 4 4 2 3 3 2" xfId="28407" xr:uid="{00000000-0005-0000-0000-00009FB10000}"/>
    <cellStyle name="Percent 4 4 4 2 3 3 2 2" xfId="48357" xr:uid="{00000000-0005-0000-0000-0000A0B10000}"/>
    <cellStyle name="Percent 4 4 4 2 3 3 3" xfId="19857" xr:uid="{00000000-0005-0000-0000-0000A1B10000}"/>
    <cellStyle name="Percent 4 4 4 2 3 3 4" xfId="39807" xr:uid="{00000000-0005-0000-0000-0000A2B10000}"/>
    <cellStyle name="Percent 4 4 4 2 3 4" xfId="11305" xr:uid="{00000000-0005-0000-0000-0000A3B10000}"/>
    <cellStyle name="Percent 4 4 4 2 3 4 2" xfId="31257" xr:uid="{00000000-0005-0000-0000-0000A4B10000}"/>
    <cellStyle name="Percent 4 4 4 2 3 4 2 2" xfId="51207" xr:uid="{00000000-0005-0000-0000-0000A5B10000}"/>
    <cellStyle name="Percent 4 4 4 2 3 4 3" xfId="22707" xr:uid="{00000000-0005-0000-0000-0000A6B10000}"/>
    <cellStyle name="Percent 4 4 4 2 3 4 4" xfId="42657" xr:uid="{00000000-0005-0000-0000-0000A7B10000}"/>
    <cellStyle name="Percent 4 4 4 2 3 5" xfId="17005" xr:uid="{00000000-0005-0000-0000-0000A8B10000}"/>
    <cellStyle name="Percent 4 4 4 2 3 5 2" xfId="36957" xr:uid="{00000000-0005-0000-0000-0000A9B10000}"/>
    <cellStyle name="Percent 4 4 4 2 3 6" xfId="25557" xr:uid="{00000000-0005-0000-0000-0000AAB10000}"/>
    <cellStyle name="Percent 4 4 4 2 3 6 2" xfId="45507" xr:uid="{00000000-0005-0000-0000-0000ABB10000}"/>
    <cellStyle name="Percent 4 4 4 2 3 7" xfId="14155" xr:uid="{00000000-0005-0000-0000-0000ACB10000}"/>
    <cellStyle name="Percent 4 4 4 2 3 8" xfId="34107" xr:uid="{00000000-0005-0000-0000-0000ADB10000}"/>
    <cellStyle name="Percent 4 4 4 2 4" xfId="4330" xr:uid="{00000000-0005-0000-0000-0000AEB10000}"/>
    <cellStyle name="Percent 4 4 4 2 4 2" xfId="8455" xr:uid="{00000000-0005-0000-0000-0000AFB10000}"/>
    <cellStyle name="Percent 4 4 4 2 4 2 2" xfId="28409" xr:uid="{00000000-0005-0000-0000-0000B0B10000}"/>
    <cellStyle name="Percent 4 4 4 2 4 2 2 2" xfId="48359" xr:uid="{00000000-0005-0000-0000-0000B1B10000}"/>
    <cellStyle name="Percent 4 4 4 2 4 2 3" xfId="19859" xr:uid="{00000000-0005-0000-0000-0000B2B10000}"/>
    <cellStyle name="Percent 4 4 4 2 4 2 4" xfId="39809" xr:uid="{00000000-0005-0000-0000-0000B3B10000}"/>
    <cellStyle name="Percent 4 4 4 2 4 3" xfId="11307" xr:uid="{00000000-0005-0000-0000-0000B4B10000}"/>
    <cellStyle name="Percent 4 4 4 2 4 3 2" xfId="31259" xr:uid="{00000000-0005-0000-0000-0000B5B10000}"/>
    <cellStyle name="Percent 4 4 4 2 4 3 2 2" xfId="51209" xr:uid="{00000000-0005-0000-0000-0000B6B10000}"/>
    <cellStyle name="Percent 4 4 4 2 4 3 3" xfId="22709" xr:uid="{00000000-0005-0000-0000-0000B7B10000}"/>
    <cellStyle name="Percent 4 4 4 2 4 3 4" xfId="42659" xr:uid="{00000000-0005-0000-0000-0000B8B10000}"/>
    <cellStyle name="Percent 4 4 4 2 4 4" xfId="17007" xr:uid="{00000000-0005-0000-0000-0000B9B10000}"/>
    <cellStyle name="Percent 4 4 4 2 4 4 2" xfId="36959" xr:uid="{00000000-0005-0000-0000-0000BAB10000}"/>
    <cellStyle name="Percent 4 4 4 2 4 5" xfId="25559" xr:uid="{00000000-0005-0000-0000-0000BBB10000}"/>
    <cellStyle name="Percent 4 4 4 2 4 5 2" xfId="45509" xr:uid="{00000000-0005-0000-0000-0000BCB10000}"/>
    <cellStyle name="Percent 4 4 4 2 4 6" xfId="14157" xr:uid="{00000000-0005-0000-0000-0000BDB10000}"/>
    <cellStyle name="Percent 4 4 4 2 4 7" xfId="34109" xr:uid="{00000000-0005-0000-0000-0000BEB10000}"/>
    <cellStyle name="Percent 4 4 4 2 5" xfId="8450" xr:uid="{00000000-0005-0000-0000-0000BFB10000}"/>
    <cellStyle name="Percent 4 4 4 2 5 2" xfId="28404" xr:uid="{00000000-0005-0000-0000-0000C0B10000}"/>
    <cellStyle name="Percent 4 4 4 2 5 2 2" xfId="48354" xr:uid="{00000000-0005-0000-0000-0000C1B10000}"/>
    <cellStyle name="Percent 4 4 4 2 5 3" xfId="19854" xr:uid="{00000000-0005-0000-0000-0000C2B10000}"/>
    <cellStyle name="Percent 4 4 4 2 5 4" xfId="39804" xr:uid="{00000000-0005-0000-0000-0000C3B10000}"/>
    <cellStyle name="Percent 4 4 4 2 6" xfId="11302" xr:uid="{00000000-0005-0000-0000-0000C4B10000}"/>
    <cellStyle name="Percent 4 4 4 2 6 2" xfId="31254" xr:uid="{00000000-0005-0000-0000-0000C5B10000}"/>
    <cellStyle name="Percent 4 4 4 2 6 2 2" xfId="51204" xr:uid="{00000000-0005-0000-0000-0000C6B10000}"/>
    <cellStyle name="Percent 4 4 4 2 6 3" xfId="22704" xr:uid="{00000000-0005-0000-0000-0000C7B10000}"/>
    <cellStyle name="Percent 4 4 4 2 6 4" xfId="42654" xr:uid="{00000000-0005-0000-0000-0000C8B10000}"/>
    <cellStyle name="Percent 4 4 4 2 7" xfId="17002" xr:uid="{00000000-0005-0000-0000-0000C9B10000}"/>
    <cellStyle name="Percent 4 4 4 2 7 2" xfId="36954" xr:uid="{00000000-0005-0000-0000-0000CAB10000}"/>
    <cellStyle name="Percent 4 4 4 2 8" xfId="25554" xr:uid="{00000000-0005-0000-0000-0000CBB10000}"/>
    <cellStyle name="Percent 4 4 4 2 8 2" xfId="45504" xr:uid="{00000000-0005-0000-0000-0000CCB10000}"/>
    <cellStyle name="Percent 4 4 4 2 9" xfId="14152" xr:uid="{00000000-0005-0000-0000-0000CDB10000}"/>
    <cellStyle name="Percent 4 4 4 3" xfId="4331" xr:uid="{00000000-0005-0000-0000-0000CEB10000}"/>
    <cellStyle name="Percent 4 4 4 3 2" xfId="4332" xr:uid="{00000000-0005-0000-0000-0000CFB10000}"/>
    <cellStyle name="Percent 4 4 4 3 2 2" xfId="8457" xr:uid="{00000000-0005-0000-0000-0000D0B10000}"/>
    <cellStyle name="Percent 4 4 4 3 2 2 2" xfId="28411" xr:uid="{00000000-0005-0000-0000-0000D1B10000}"/>
    <cellStyle name="Percent 4 4 4 3 2 2 2 2" xfId="48361" xr:uid="{00000000-0005-0000-0000-0000D2B10000}"/>
    <cellStyle name="Percent 4 4 4 3 2 2 3" xfId="19861" xr:uid="{00000000-0005-0000-0000-0000D3B10000}"/>
    <cellStyle name="Percent 4 4 4 3 2 2 4" xfId="39811" xr:uid="{00000000-0005-0000-0000-0000D4B10000}"/>
    <cellStyle name="Percent 4 4 4 3 2 3" xfId="11309" xr:uid="{00000000-0005-0000-0000-0000D5B10000}"/>
    <cellStyle name="Percent 4 4 4 3 2 3 2" xfId="31261" xr:uid="{00000000-0005-0000-0000-0000D6B10000}"/>
    <cellStyle name="Percent 4 4 4 3 2 3 2 2" xfId="51211" xr:uid="{00000000-0005-0000-0000-0000D7B10000}"/>
    <cellStyle name="Percent 4 4 4 3 2 3 3" xfId="22711" xr:uid="{00000000-0005-0000-0000-0000D8B10000}"/>
    <cellStyle name="Percent 4 4 4 3 2 3 4" xfId="42661" xr:uid="{00000000-0005-0000-0000-0000D9B10000}"/>
    <cellStyle name="Percent 4 4 4 3 2 4" xfId="17009" xr:uid="{00000000-0005-0000-0000-0000DAB10000}"/>
    <cellStyle name="Percent 4 4 4 3 2 4 2" xfId="36961" xr:uid="{00000000-0005-0000-0000-0000DBB10000}"/>
    <cellStyle name="Percent 4 4 4 3 2 5" xfId="25561" xr:uid="{00000000-0005-0000-0000-0000DCB10000}"/>
    <cellStyle name="Percent 4 4 4 3 2 5 2" xfId="45511" xr:uid="{00000000-0005-0000-0000-0000DDB10000}"/>
    <cellStyle name="Percent 4 4 4 3 2 6" xfId="14159" xr:uid="{00000000-0005-0000-0000-0000DEB10000}"/>
    <cellStyle name="Percent 4 4 4 3 2 7" xfId="34111" xr:uid="{00000000-0005-0000-0000-0000DFB10000}"/>
    <cellStyle name="Percent 4 4 4 3 3" xfId="8456" xr:uid="{00000000-0005-0000-0000-0000E0B10000}"/>
    <cellStyle name="Percent 4 4 4 3 3 2" xfId="28410" xr:uid="{00000000-0005-0000-0000-0000E1B10000}"/>
    <cellStyle name="Percent 4 4 4 3 3 2 2" xfId="48360" xr:uid="{00000000-0005-0000-0000-0000E2B10000}"/>
    <cellStyle name="Percent 4 4 4 3 3 3" xfId="19860" xr:uid="{00000000-0005-0000-0000-0000E3B10000}"/>
    <cellStyle name="Percent 4 4 4 3 3 4" xfId="39810" xr:uid="{00000000-0005-0000-0000-0000E4B10000}"/>
    <cellStyle name="Percent 4 4 4 3 4" xfId="11308" xr:uid="{00000000-0005-0000-0000-0000E5B10000}"/>
    <cellStyle name="Percent 4 4 4 3 4 2" xfId="31260" xr:uid="{00000000-0005-0000-0000-0000E6B10000}"/>
    <cellStyle name="Percent 4 4 4 3 4 2 2" xfId="51210" xr:uid="{00000000-0005-0000-0000-0000E7B10000}"/>
    <cellStyle name="Percent 4 4 4 3 4 3" xfId="22710" xr:uid="{00000000-0005-0000-0000-0000E8B10000}"/>
    <cellStyle name="Percent 4 4 4 3 4 4" xfId="42660" xr:uid="{00000000-0005-0000-0000-0000E9B10000}"/>
    <cellStyle name="Percent 4 4 4 3 5" xfId="17008" xr:uid="{00000000-0005-0000-0000-0000EAB10000}"/>
    <cellStyle name="Percent 4 4 4 3 5 2" xfId="36960" xr:uid="{00000000-0005-0000-0000-0000EBB10000}"/>
    <cellStyle name="Percent 4 4 4 3 6" xfId="25560" xr:uid="{00000000-0005-0000-0000-0000ECB10000}"/>
    <cellStyle name="Percent 4 4 4 3 6 2" xfId="45510" xr:uid="{00000000-0005-0000-0000-0000EDB10000}"/>
    <cellStyle name="Percent 4 4 4 3 7" xfId="14158" xr:uid="{00000000-0005-0000-0000-0000EEB10000}"/>
    <cellStyle name="Percent 4 4 4 3 8" xfId="34110" xr:uid="{00000000-0005-0000-0000-0000EFB10000}"/>
    <cellStyle name="Percent 4 4 4 4" xfId="4333" xr:uid="{00000000-0005-0000-0000-0000F0B10000}"/>
    <cellStyle name="Percent 4 4 4 4 2" xfId="4334" xr:uid="{00000000-0005-0000-0000-0000F1B10000}"/>
    <cellStyle name="Percent 4 4 4 4 2 2" xfId="8459" xr:uid="{00000000-0005-0000-0000-0000F2B10000}"/>
    <cellStyle name="Percent 4 4 4 4 2 2 2" xfId="28413" xr:uid="{00000000-0005-0000-0000-0000F3B10000}"/>
    <cellStyle name="Percent 4 4 4 4 2 2 2 2" xfId="48363" xr:uid="{00000000-0005-0000-0000-0000F4B10000}"/>
    <cellStyle name="Percent 4 4 4 4 2 2 3" xfId="19863" xr:uid="{00000000-0005-0000-0000-0000F5B10000}"/>
    <cellStyle name="Percent 4 4 4 4 2 2 4" xfId="39813" xr:uid="{00000000-0005-0000-0000-0000F6B10000}"/>
    <cellStyle name="Percent 4 4 4 4 2 3" xfId="11311" xr:uid="{00000000-0005-0000-0000-0000F7B10000}"/>
    <cellStyle name="Percent 4 4 4 4 2 3 2" xfId="31263" xr:uid="{00000000-0005-0000-0000-0000F8B10000}"/>
    <cellStyle name="Percent 4 4 4 4 2 3 2 2" xfId="51213" xr:uid="{00000000-0005-0000-0000-0000F9B10000}"/>
    <cellStyle name="Percent 4 4 4 4 2 3 3" xfId="22713" xr:uid="{00000000-0005-0000-0000-0000FAB10000}"/>
    <cellStyle name="Percent 4 4 4 4 2 3 4" xfId="42663" xr:uid="{00000000-0005-0000-0000-0000FBB10000}"/>
    <cellStyle name="Percent 4 4 4 4 2 4" xfId="17011" xr:uid="{00000000-0005-0000-0000-0000FCB10000}"/>
    <cellStyle name="Percent 4 4 4 4 2 4 2" xfId="36963" xr:uid="{00000000-0005-0000-0000-0000FDB10000}"/>
    <cellStyle name="Percent 4 4 4 4 2 5" xfId="25563" xr:uid="{00000000-0005-0000-0000-0000FEB10000}"/>
    <cellStyle name="Percent 4 4 4 4 2 5 2" xfId="45513" xr:uid="{00000000-0005-0000-0000-0000FFB10000}"/>
    <cellStyle name="Percent 4 4 4 4 2 6" xfId="14161" xr:uid="{00000000-0005-0000-0000-000000B20000}"/>
    <cellStyle name="Percent 4 4 4 4 2 7" xfId="34113" xr:uid="{00000000-0005-0000-0000-000001B20000}"/>
    <cellStyle name="Percent 4 4 4 4 3" xfId="8458" xr:uid="{00000000-0005-0000-0000-000002B20000}"/>
    <cellStyle name="Percent 4 4 4 4 3 2" xfId="28412" xr:uid="{00000000-0005-0000-0000-000003B20000}"/>
    <cellStyle name="Percent 4 4 4 4 3 2 2" xfId="48362" xr:uid="{00000000-0005-0000-0000-000004B20000}"/>
    <cellStyle name="Percent 4 4 4 4 3 3" xfId="19862" xr:uid="{00000000-0005-0000-0000-000005B20000}"/>
    <cellStyle name="Percent 4 4 4 4 3 4" xfId="39812" xr:uid="{00000000-0005-0000-0000-000006B20000}"/>
    <cellStyle name="Percent 4 4 4 4 4" xfId="11310" xr:uid="{00000000-0005-0000-0000-000007B20000}"/>
    <cellStyle name="Percent 4 4 4 4 4 2" xfId="31262" xr:uid="{00000000-0005-0000-0000-000008B20000}"/>
    <cellStyle name="Percent 4 4 4 4 4 2 2" xfId="51212" xr:uid="{00000000-0005-0000-0000-000009B20000}"/>
    <cellStyle name="Percent 4 4 4 4 4 3" xfId="22712" xr:uid="{00000000-0005-0000-0000-00000AB20000}"/>
    <cellStyle name="Percent 4 4 4 4 4 4" xfId="42662" xr:uid="{00000000-0005-0000-0000-00000BB20000}"/>
    <cellStyle name="Percent 4 4 4 4 5" xfId="17010" xr:uid="{00000000-0005-0000-0000-00000CB20000}"/>
    <cellStyle name="Percent 4 4 4 4 5 2" xfId="36962" xr:uid="{00000000-0005-0000-0000-00000DB20000}"/>
    <cellStyle name="Percent 4 4 4 4 6" xfId="25562" xr:uid="{00000000-0005-0000-0000-00000EB20000}"/>
    <cellStyle name="Percent 4 4 4 4 6 2" xfId="45512" xr:uid="{00000000-0005-0000-0000-00000FB20000}"/>
    <cellStyle name="Percent 4 4 4 4 7" xfId="14160" xr:uid="{00000000-0005-0000-0000-000010B20000}"/>
    <cellStyle name="Percent 4 4 4 4 8" xfId="34112" xr:uid="{00000000-0005-0000-0000-000011B20000}"/>
    <cellStyle name="Percent 4 4 4 5" xfId="4335" xr:uid="{00000000-0005-0000-0000-000012B20000}"/>
    <cellStyle name="Percent 4 4 4 5 2" xfId="8460" xr:uid="{00000000-0005-0000-0000-000013B20000}"/>
    <cellStyle name="Percent 4 4 4 5 2 2" xfId="28414" xr:uid="{00000000-0005-0000-0000-000014B20000}"/>
    <cellStyle name="Percent 4 4 4 5 2 2 2" xfId="48364" xr:uid="{00000000-0005-0000-0000-000015B20000}"/>
    <cellStyle name="Percent 4 4 4 5 2 3" xfId="19864" xr:uid="{00000000-0005-0000-0000-000016B20000}"/>
    <cellStyle name="Percent 4 4 4 5 2 4" xfId="39814" xr:uid="{00000000-0005-0000-0000-000017B20000}"/>
    <cellStyle name="Percent 4 4 4 5 3" xfId="11312" xr:uid="{00000000-0005-0000-0000-000018B20000}"/>
    <cellStyle name="Percent 4 4 4 5 3 2" xfId="31264" xr:uid="{00000000-0005-0000-0000-000019B20000}"/>
    <cellStyle name="Percent 4 4 4 5 3 2 2" xfId="51214" xr:uid="{00000000-0005-0000-0000-00001AB20000}"/>
    <cellStyle name="Percent 4 4 4 5 3 3" xfId="22714" xr:uid="{00000000-0005-0000-0000-00001BB20000}"/>
    <cellStyle name="Percent 4 4 4 5 3 4" xfId="42664" xr:uid="{00000000-0005-0000-0000-00001CB20000}"/>
    <cellStyle name="Percent 4 4 4 5 4" xfId="17012" xr:uid="{00000000-0005-0000-0000-00001DB20000}"/>
    <cellStyle name="Percent 4 4 4 5 4 2" xfId="36964" xr:uid="{00000000-0005-0000-0000-00001EB20000}"/>
    <cellStyle name="Percent 4 4 4 5 5" xfId="25564" xr:uid="{00000000-0005-0000-0000-00001FB20000}"/>
    <cellStyle name="Percent 4 4 4 5 5 2" xfId="45514" xr:uid="{00000000-0005-0000-0000-000020B20000}"/>
    <cellStyle name="Percent 4 4 4 5 6" xfId="14162" xr:uid="{00000000-0005-0000-0000-000021B20000}"/>
    <cellStyle name="Percent 4 4 4 5 7" xfId="34114" xr:uid="{00000000-0005-0000-0000-000022B20000}"/>
    <cellStyle name="Percent 4 4 4 6" xfId="8449" xr:uid="{00000000-0005-0000-0000-000023B20000}"/>
    <cellStyle name="Percent 4 4 4 6 2" xfId="28403" xr:uid="{00000000-0005-0000-0000-000024B20000}"/>
    <cellStyle name="Percent 4 4 4 6 2 2" xfId="48353" xr:uid="{00000000-0005-0000-0000-000025B20000}"/>
    <cellStyle name="Percent 4 4 4 6 3" xfId="19853" xr:uid="{00000000-0005-0000-0000-000026B20000}"/>
    <cellStyle name="Percent 4 4 4 6 4" xfId="39803" xr:uid="{00000000-0005-0000-0000-000027B20000}"/>
    <cellStyle name="Percent 4 4 4 7" xfId="11301" xr:uid="{00000000-0005-0000-0000-000028B20000}"/>
    <cellStyle name="Percent 4 4 4 7 2" xfId="31253" xr:uid="{00000000-0005-0000-0000-000029B20000}"/>
    <cellStyle name="Percent 4 4 4 7 2 2" xfId="51203" xr:uid="{00000000-0005-0000-0000-00002AB20000}"/>
    <cellStyle name="Percent 4 4 4 7 3" xfId="22703" xr:uid="{00000000-0005-0000-0000-00002BB20000}"/>
    <cellStyle name="Percent 4 4 4 7 4" xfId="42653" xr:uid="{00000000-0005-0000-0000-00002CB20000}"/>
    <cellStyle name="Percent 4 4 4 8" xfId="17001" xr:uid="{00000000-0005-0000-0000-00002DB20000}"/>
    <cellStyle name="Percent 4 4 4 8 2" xfId="36953" xr:uid="{00000000-0005-0000-0000-00002EB20000}"/>
    <cellStyle name="Percent 4 4 4 9" xfId="25553" xr:uid="{00000000-0005-0000-0000-00002FB20000}"/>
    <cellStyle name="Percent 4 4 4 9 2" xfId="45503" xr:uid="{00000000-0005-0000-0000-000030B20000}"/>
    <cellStyle name="Percent 4 4 5" xfId="4336" xr:uid="{00000000-0005-0000-0000-000031B20000}"/>
    <cellStyle name="Percent 4 4 5 10" xfId="14163" xr:uid="{00000000-0005-0000-0000-000032B20000}"/>
    <cellStyle name="Percent 4 4 5 11" xfId="34115" xr:uid="{00000000-0005-0000-0000-000033B20000}"/>
    <cellStyle name="Percent 4 4 5 2" xfId="4337" xr:uid="{00000000-0005-0000-0000-000034B20000}"/>
    <cellStyle name="Percent 4 4 5 2 10" xfId="34116" xr:uid="{00000000-0005-0000-0000-000035B20000}"/>
    <cellStyle name="Percent 4 4 5 2 2" xfId="4338" xr:uid="{00000000-0005-0000-0000-000036B20000}"/>
    <cellStyle name="Percent 4 4 5 2 2 2" xfId="4339" xr:uid="{00000000-0005-0000-0000-000037B20000}"/>
    <cellStyle name="Percent 4 4 5 2 2 2 2" xfId="8464" xr:uid="{00000000-0005-0000-0000-000038B20000}"/>
    <cellStyle name="Percent 4 4 5 2 2 2 2 2" xfId="28418" xr:uid="{00000000-0005-0000-0000-000039B20000}"/>
    <cellStyle name="Percent 4 4 5 2 2 2 2 2 2" xfId="48368" xr:uid="{00000000-0005-0000-0000-00003AB20000}"/>
    <cellStyle name="Percent 4 4 5 2 2 2 2 3" xfId="19868" xr:uid="{00000000-0005-0000-0000-00003BB20000}"/>
    <cellStyle name="Percent 4 4 5 2 2 2 2 4" xfId="39818" xr:uid="{00000000-0005-0000-0000-00003CB20000}"/>
    <cellStyle name="Percent 4 4 5 2 2 2 3" xfId="11316" xr:uid="{00000000-0005-0000-0000-00003DB20000}"/>
    <cellStyle name="Percent 4 4 5 2 2 2 3 2" xfId="31268" xr:uid="{00000000-0005-0000-0000-00003EB20000}"/>
    <cellStyle name="Percent 4 4 5 2 2 2 3 2 2" xfId="51218" xr:uid="{00000000-0005-0000-0000-00003FB20000}"/>
    <cellStyle name="Percent 4 4 5 2 2 2 3 3" xfId="22718" xr:uid="{00000000-0005-0000-0000-000040B20000}"/>
    <cellStyle name="Percent 4 4 5 2 2 2 3 4" xfId="42668" xr:uid="{00000000-0005-0000-0000-000041B20000}"/>
    <cellStyle name="Percent 4 4 5 2 2 2 4" xfId="17016" xr:uid="{00000000-0005-0000-0000-000042B20000}"/>
    <cellStyle name="Percent 4 4 5 2 2 2 4 2" xfId="36968" xr:uid="{00000000-0005-0000-0000-000043B20000}"/>
    <cellStyle name="Percent 4 4 5 2 2 2 5" xfId="25568" xr:uid="{00000000-0005-0000-0000-000044B20000}"/>
    <cellStyle name="Percent 4 4 5 2 2 2 5 2" xfId="45518" xr:uid="{00000000-0005-0000-0000-000045B20000}"/>
    <cellStyle name="Percent 4 4 5 2 2 2 6" xfId="14166" xr:uid="{00000000-0005-0000-0000-000046B20000}"/>
    <cellStyle name="Percent 4 4 5 2 2 2 7" xfId="34118" xr:uid="{00000000-0005-0000-0000-000047B20000}"/>
    <cellStyle name="Percent 4 4 5 2 2 3" xfId="8463" xr:uid="{00000000-0005-0000-0000-000048B20000}"/>
    <cellStyle name="Percent 4 4 5 2 2 3 2" xfId="28417" xr:uid="{00000000-0005-0000-0000-000049B20000}"/>
    <cellStyle name="Percent 4 4 5 2 2 3 2 2" xfId="48367" xr:uid="{00000000-0005-0000-0000-00004AB20000}"/>
    <cellStyle name="Percent 4 4 5 2 2 3 3" xfId="19867" xr:uid="{00000000-0005-0000-0000-00004BB20000}"/>
    <cellStyle name="Percent 4 4 5 2 2 3 4" xfId="39817" xr:uid="{00000000-0005-0000-0000-00004CB20000}"/>
    <cellStyle name="Percent 4 4 5 2 2 4" xfId="11315" xr:uid="{00000000-0005-0000-0000-00004DB20000}"/>
    <cellStyle name="Percent 4 4 5 2 2 4 2" xfId="31267" xr:uid="{00000000-0005-0000-0000-00004EB20000}"/>
    <cellStyle name="Percent 4 4 5 2 2 4 2 2" xfId="51217" xr:uid="{00000000-0005-0000-0000-00004FB20000}"/>
    <cellStyle name="Percent 4 4 5 2 2 4 3" xfId="22717" xr:uid="{00000000-0005-0000-0000-000050B20000}"/>
    <cellStyle name="Percent 4 4 5 2 2 4 4" xfId="42667" xr:uid="{00000000-0005-0000-0000-000051B20000}"/>
    <cellStyle name="Percent 4 4 5 2 2 5" xfId="17015" xr:uid="{00000000-0005-0000-0000-000052B20000}"/>
    <cellStyle name="Percent 4 4 5 2 2 5 2" xfId="36967" xr:uid="{00000000-0005-0000-0000-000053B20000}"/>
    <cellStyle name="Percent 4 4 5 2 2 6" xfId="25567" xr:uid="{00000000-0005-0000-0000-000054B20000}"/>
    <cellStyle name="Percent 4 4 5 2 2 6 2" xfId="45517" xr:uid="{00000000-0005-0000-0000-000055B20000}"/>
    <cellStyle name="Percent 4 4 5 2 2 7" xfId="14165" xr:uid="{00000000-0005-0000-0000-000056B20000}"/>
    <cellStyle name="Percent 4 4 5 2 2 8" xfId="34117" xr:uid="{00000000-0005-0000-0000-000057B20000}"/>
    <cellStyle name="Percent 4 4 5 2 3" xfId="4340" xr:uid="{00000000-0005-0000-0000-000058B20000}"/>
    <cellStyle name="Percent 4 4 5 2 3 2" xfId="4341" xr:uid="{00000000-0005-0000-0000-000059B20000}"/>
    <cellStyle name="Percent 4 4 5 2 3 2 2" xfId="8466" xr:uid="{00000000-0005-0000-0000-00005AB20000}"/>
    <cellStyle name="Percent 4 4 5 2 3 2 2 2" xfId="28420" xr:uid="{00000000-0005-0000-0000-00005BB20000}"/>
    <cellStyle name="Percent 4 4 5 2 3 2 2 2 2" xfId="48370" xr:uid="{00000000-0005-0000-0000-00005CB20000}"/>
    <cellStyle name="Percent 4 4 5 2 3 2 2 3" xfId="19870" xr:uid="{00000000-0005-0000-0000-00005DB20000}"/>
    <cellStyle name="Percent 4 4 5 2 3 2 2 4" xfId="39820" xr:uid="{00000000-0005-0000-0000-00005EB20000}"/>
    <cellStyle name="Percent 4 4 5 2 3 2 3" xfId="11318" xr:uid="{00000000-0005-0000-0000-00005FB20000}"/>
    <cellStyle name="Percent 4 4 5 2 3 2 3 2" xfId="31270" xr:uid="{00000000-0005-0000-0000-000060B20000}"/>
    <cellStyle name="Percent 4 4 5 2 3 2 3 2 2" xfId="51220" xr:uid="{00000000-0005-0000-0000-000061B20000}"/>
    <cellStyle name="Percent 4 4 5 2 3 2 3 3" xfId="22720" xr:uid="{00000000-0005-0000-0000-000062B20000}"/>
    <cellStyle name="Percent 4 4 5 2 3 2 3 4" xfId="42670" xr:uid="{00000000-0005-0000-0000-000063B20000}"/>
    <cellStyle name="Percent 4 4 5 2 3 2 4" xfId="17018" xr:uid="{00000000-0005-0000-0000-000064B20000}"/>
    <cellStyle name="Percent 4 4 5 2 3 2 4 2" xfId="36970" xr:uid="{00000000-0005-0000-0000-000065B20000}"/>
    <cellStyle name="Percent 4 4 5 2 3 2 5" xfId="25570" xr:uid="{00000000-0005-0000-0000-000066B20000}"/>
    <cellStyle name="Percent 4 4 5 2 3 2 5 2" xfId="45520" xr:uid="{00000000-0005-0000-0000-000067B20000}"/>
    <cellStyle name="Percent 4 4 5 2 3 2 6" xfId="14168" xr:uid="{00000000-0005-0000-0000-000068B20000}"/>
    <cellStyle name="Percent 4 4 5 2 3 2 7" xfId="34120" xr:uid="{00000000-0005-0000-0000-000069B20000}"/>
    <cellStyle name="Percent 4 4 5 2 3 3" xfId="8465" xr:uid="{00000000-0005-0000-0000-00006AB20000}"/>
    <cellStyle name="Percent 4 4 5 2 3 3 2" xfId="28419" xr:uid="{00000000-0005-0000-0000-00006BB20000}"/>
    <cellStyle name="Percent 4 4 5 2 3 3 2 2" xfId="48369" xr:uid="{00000000-0005-0000-0000-00006CB20000}"/>
    <cellStyle name="Percent 4 4 5 2 3 3 3" xfId="19869" xr:uid="{00000000-0005-0000-0000-00006DB20000}"/>
    <cellStyle name="Percent 4 4 5 2 3 3 4" xfId="39819" xr:uid="{00000000-0005-0000-0000-00006EB20000}"/>
    <cellStyle name="Percent 4 4 5 2 3 4" xfId="11317" xr:uid="{00000000-0005-0000-0000-00006FB20000}"/>
    <cellStyle name="Percent 4 4 5 2 3 4 2" xfId="31269" xr:uid="{00000000-0005-0000-0000-000070B20000}"/>
    <cellStyle name="Percent 4 4 5 2 3 4 2 2" xfId="51219" xr:uid="{00000000-0005-0000-0000-000071B20000}"/>
    <cellStyle name="Percent 4 4 5 2 3 4 3" xfId="22719" xr:uid="{00000000-0005-0000-0000-000072B20000}"/>
    <cellStyle name="Percent 4 4 5 2 3 4 4" xfId="42669" xr:uid="{00000000-0005-0000-0000-000073B20000}"/>
    <cellStyle name="Percent 4 4 5 2 3 5" xfId="17017" xr:uid="{00000000-0005-0000-0000-000074B20000}"/>
    <cellStyle name="Percent 4 4 5 2 3 5 2" xfId="36969" xr:uid="{00000000-0005-0000-0000-000075B20000}"/>
    <cellStyle name="Percent 4 4 5 2 3 6" xfId="25569" xr:uid="{00000000-0005-0000-0000-000076B20000}"/>
    <cellStyle name="Percent 4 4 5 2 3 6 2" xfId="45519" xr:uid="{00000000-0005-0000-0000-000077B20000}"/>
    <cellStyle name="Percent 4 4 5 2 3 7" xfId="14167" xr:uid="{00000000-0005-0000-0000-000078B20000}"/>
    <cellStyle name="Percent 4 4 5 2 3 8" xfId="34119" xr:uid="{00000000-0005-0000-0000-000079B20000}"/>
    <cellStyle name="Percent 4 4 5 2 4" xfId="4342" xr:uid="{00000000-0005-0000-0000-00007AB20000}"/>
    <cellStyle name="Percent 4 4 5 2 4 2" xfId="8467" xr:uid="{00000000-0005-0000-0000-00007BB20000}"/>
    <cellStyle name="Percent 4 4 5 2 4 2 2" xfId="28421" xr:uid="{00000000-0005-0000-0000-00007CB20000}"/>
    <cellStyle name="Percent 4 4 5 2 4 2 2 2" xfId="48371" xr:uid="{00000000-0005-0000-0000-00007DB20000}"/>
    <cellStyle name="Percent 4 4 5 2 4 2 3" xfId="19871" xr:uid="{00000000-0005-0000-0000-00007EB20000}"/>
    <cellStyle name="Percent 4 4 5 2 4 2 4" xfId="39821" xr:uid="{00000000-0005-0000-0000-00007FB20000}"/>
    <cellStyle name="Percent 4 4 5 2 4 3" xfId="11319" xr:uid="{00000000-0005-0000-0000-000080B20000}"/>
    <cellStyle name="Percent 4 4 5 2 4 3 2" xfId="31271" xr:uid="{00000000-0005-0000-0000-000081B20000}"/>
    <cellStyle name="Percent 4 4 5 2 4 3 2 2" xfId="51221" xr:uid="{00000000-0005-0000-0000-000082B20000}"/>
    <cellStyle name="Percent 4 4 5 2 4 3 3" xfId="22721" xr:uid="{00000000-0005-0000-0000-000083B20000}"/>
    <cellStyle name="Percent 4 4 5 2 4 3 4" xfId="42671" xr:uid="{00000000-0005-0000-0000-000084B20000}"/>
    <cellStyle name="Percent 4 4 5 2 4 4" xfId="17019" xr:uid="{00000000-0005-0000-0000-000085B20000}"/>
    <cellStyle name="Percent 4 4 5 2 4 4 2" xfId="36971" xr:uid="{00000000-0005-0000-0000-000086B20000}"/>
    <cellStyle name="Percent 4 4 5 2 4 5" xfId="25571" xr:uid="{00000000-0005-0000-0000-000087B20000}"/>
    <cellStyle name="Percent 4 4 5 2 4 5 2" xfId="45521" xr:uid="{00000000-0005-0000-0000-000088B20000}"/>
    <cellStyle name="Percent 4 4 5 2 4 6" xfId="14169" xr:uid="{00000000-0005-0000-0000-000089B20000}"/>
    <cellStyle name="Percent 4 4 5 2 4 7" xfId="34121" xr:uid="{00000000-0005-0000-0000-00008AB20000}"/>
    <cellStyle name="Percent 4 4 5 2 5" xfId="8462" xr:uid="{00000000-0005-0000-0000-00008BB20000}"/>
    <cellStyle name="Percent 4 4 5 2 5 2" xfId="28416" xr:uid="{00000000-0005-0000-0000-00008CB20000}"/>
    <cellStyle name="Percent 4 4 5 2 5 2 2" xfId="48366" xr:uid="{00000000-0005-0000-0000-00008DB20000}"/>
    <cellStyle name="Percent 4 4 5 2 5 3" xfId="19866" xr:uid="{00000000-0005-0000-0000-00008EB20000}"/>
    <cellStyle name="Percent 4 4 5 2 5 4" xfId="39816" xr:uid="{00000000-0005-0000-0000-00008FB20000}"/>
    <cellStyle name="Percent 4 4 5 2 6" xfId="11314" xr:uid="{00000000-0005-0000-0000-000090B20000}"/>
    <cellStyle name="Percent 4 4 5 2 6 2" xfId="31266" xr:uid="{00000000-0005-0000-0000-000091B20000}"/>
    <cellStyle name="Percent 4 4 5 2 6 2 2" xfId="51216" xr:uid="{00000000-0005-0000-0000-000092B20000}"/>
    <cellStyle name="Percent 4 4 5 2 6 3" xfId="22716" xr:uid="{00000000-0005-0000-0000-000093B20000}"/>
    <cellStyle name="Percent 4 4 5 2 6 4" xfId="42666" xr:uid="{00000000-0005-0000-0000-000094B20000}"/>
    <cellStyle name="Percent 4 4 5 2 7" xfId="17014" xr:uid="{00000000-0005-0000-0000-000095B20000}"/>
    <cellStyle name="Percent 4 4 5 2 7 2" xfId="36966" xr:uid="{00000000-0005-0000-0000-000096B20000}"/>
    <cellStyle name="Percent 4 4 5 2 8" xfId="25566" xr:uid="{00000000-0005-0000-0000-000097B20000}"/>
    <cellStyle name="Percent 4 4 5 2 8 2" xfId="45516" xr:uid="{00000000-0005-0000-0000-000098B20000}"/>
    <cellStyle name="Percent 4 4 5 2 9" xfId="14164" xr:uid="{00000000-0005-0000-0000-000099B20000}"/>
    <cellStyle name="Percent 4 4 5 3" xfId="4343" xr:uid="{00000000-0005-0000-0000-00009AB20000}"/>
    <cellStyle name="Percent 4 4 5 3 2" xfId="4344" xr:uid="{00000000-0005-0000-0000-00009BB20000}"/>
    <cellStyle name="Percent 4 4 5 3 2 2" xfId="8469" xr:uid="{00000000-0005-0000-0000-00009CB20000}"/>
    <cellStyle name="Percent 4 4 5 3 2 2 2" xfId="28423" xr:uid="{00000000-0005-0000-0000-00009DB20000}"/>
    <cellStyle name="Percent 4 4 5 3 2 2 2 2" xfId="48373" xr:uid="{00000000-0005-0000-0000-00009EB20000}"/>
    <cellStyle name="Percent 4 4 5 3 2 2 3" xfId="19873" xr:uid="{00000000-0005-0000-0000-00009FB20000}"/>
    <cellStyle name="Percent 4 4 5 3 2 2 4" xfId="39823" xr:uid="{00000000-0005-0000-0000-0000A0B20000}"/>
    <cellStyle name="Percent 4 4 5 3 2 3" xfId="11321" xr:uid="{00000000-0005-0000-0000-0000A1B20000}"/>
    <cellStyle name="Percent 4 4 5 3 2 3 2" xfId="31273" xr:uid="{00000000-0005-0000-0000-0000A2B20000}"/>
    <cellStyle name="Percent 4 4 5 3 2 3 2 2" xfId="51223" xr:uid="{00000000-0005-0000-0000-0000A3B20000}"/>
    <cellStyle name="Percent 4 4 5 3 2 3 3" xfId="22723" xr:uid="{00000000-0005-0000-0000-0000A4B20000}"/>
    <cellStyle name="Percent 4 4 5 3 2 3 4" xfId="42673" xr:uid="{00000000-0005-0000-0000-0000A5B20000}"/>
    <cellStyle name="Percent 4 4 5 3 2 4" xfId="17021" xr:uid="{00000000-0005-0000-0000-0000A6B20000}"/>
    <cellStyle name="Percent 4 4 5 3 2 4 2" xfId="36973" xr:uid="{00000000-0005-0000-0000-0000A7B20000}"/>
    <cellStyle name="Percent 4 4 5 3 2 5" xfId="25573" xr:uid="{00000000-0005-0000-0000-0000A8B20000}"/>
    <cellStyle name="Percent 4 4 5 3 2 5 2" xfId="45523" xr:uid="{00000000-0005-0000-0000-0000A9B20000}"/>
    <cellStyle name="Percent 4 4 5 3 2 6" xfId="14171" xr:uid="{00000000-0005-0000-0000-0000AAB20000}"/>
    <cellStyle name="Percent 4 4 5 3 2 7" xfId="34123" xr:uid="{00000000-0005-0000-0000-0000ABB20000}"/>
    <cellStyle name="Percent 4 4 5 3 3" xfId="8468" xr:uid="{00000000-0005-0000-0000-0000ACB20000}"/>
    <cellStyle name="Percent 4 4 5 3 3 2" xfId="28422" xr:uid="{00000000-0005-0000-0000-0000ADB20000}"/>
    <cellStyle name="Percent 4 4 5 3 3 2 2" xfId="48372" xr:uid="{00000000-0005-0000-0000-0000AEB20000}"/>
    <cellStyle name="Percent 4 4 5 3 3 3" xfId="19872" xr:uid="{00000000-0005-0000-0000-0000AFB20000}"/>
    <cellStyle name="Percent 4 4 5 3 3 4" xfId="39822" xr:uid="{00000000-0005-0000-0000-0000B0B20000}"/>
    <cellStyle name="Percent 4 4 5 3 4" xfId="11320" xr:uid="{00000000-0005-0000-0000-0000B1B20000}"/>
    <cellStyle name="Percent 4 4 5 3 4 2" xfId="31272" xr:uid="{00000000-0005-0000-0000-0000B2B20000}"/>
    <cellStyle name="Percent 4 4 5 3 4 2 2" xfId="51222" xr:uid="{00000000-0005-0000-0000-0000B3B20000}"/>
    <cellStyle name="Percent 4 4 5 3 4 3" xfId="22722" xr:uid="{00000000-0005-0000-0000-0000B4B20000}"/>
    <cellStyle name="Percent 4 4 5 3 4 4" xfId="42672" xr:uid="{00000000-0005-0000-0000-0000B5B20000}"/>
    <cellStyle name="Percent 4 4 5 3 5" xfId="17020" xr:uid="{00000000-0005-0000-0000-0000B6B20000}"/>
    <cellStyle name="Percent 4 4 5 3 5 2" xfId="36972" xr:uid="{00000000-0005-0000-0000-0000B7B20000}"/>
    <cellStyle name="Percent 4 4 5 3 6" xfId="25572" xr:uid="{00000000-0005-0000-0000-0000B8B20000}"/>
    <cellStyle name="Percent 4 4 5 3 6 2" xfId="45522" xr:uid="{00000000-0005-0000-0000-0000B9B20000}"/>
    <cellStyle name="Percent 4 4 5 3 7" xfId="14170" xr:uid="{00000000-0005-0000-0000-0000BAB20000}"/>
    <cellStyle name="Percent 4 4 5 3 8" xfId="34122" xr:uid="{00000000-0005-0000-0000-0000BBB20000}"/>
    <cellStyle name="Percent 4 4 5 4" xfId="4345" xr:uid="{00000000-0005-0000-0000-0000BCB20000}"/>
    <cellStyle name="Percent 4 4 5 4 2" xfId="4346" xr:uid="{00000000-0005-0000-0000-0000BDB20000}"/>
    <cellStyle name="Percent 4 4 5 4 2 2" xfId="8471" xr:uid="{00000000-0005-0000-0000-0000BEB20000}"/>
    <cellStyle name="Percent 4 4 5 4 2 2 2" xfId="28425" xr:uid="{00000000-0005-0000-0000-0000BFB20000}"/>
    <cellStyle name="Percent 4 4 5 4 2 2 2 2" xfId="48375" xr:uid="{00000000-0005-0000-0000-0000C0B20000}"/>
    <cellStyle name="Percent 4 4 5 4 2 2 3" xfId="19875" xr:uid="{00000000-0005-0000-0000-0000C1B20000}"/>
    <cellStyle name="Percent 4 4 5 4 2 2 4" xfId="39825" xr:uid="{00000000-0005-0000-0000-0000C2B20000}"/>
    <cellStyle name="Percent 4 4 5 4 2 3" xfId="11323" xr:uid="{00000000-0005-0000-0000-0000C3B20000}"/>
    <cellStyle name="Percent 4 4 5 4 2 3 2" xfId="31275" xr:uid="{00000000-0005-0000-0000-0000C4B20000}"/>
    <cellStyle name="Percent 4 4 5 4 2 3 2 2" xfId="51225" xr:uid="{00000000-0005-0000-0000-0000C5B20000}"/>
    <cellStyle name="Percent 4 4 5 4 2 3 3" xfId="22725" xr:uid="{00000000-0005-0000-0000-0000C6B20000}"/>
    <cellStyle name="Percent 4 4 5 4 2 3 4" xfId="42675" xr:uid="{00000000-0005-0000-0000-0000C7B20000}"/>
    <cellStyle name="Percent 4 4 5 4 2 4" xfId="17023" xr:uid="{00000000-0005-0000-0000-0000C8B20000}"/>
    <cellStyle name="Percent 4 4 5 4 2 4 2" xfId="36975" xr:uid="{00000000-0005-0000-0000-0000C9B20000}"/>
    <cellStyle name="Percent 4 4 5 4 2 5" xfId="25575" xr:uid="{00000000-0005-0000-0000-0000CAB20000}"/>
    <cellStyle name="Percent 4 4 5 4 2 5 2" xfId="45525" xr:uid="{00000000-0005-0000-0000-0000CBB20000}"/>
    <cellStyle name="Percent 4 4 5 4 2 6" xfId="14173" xr:uid="{00000000-0005-0000-0000-0000CCB20000}"/>
    <cellStyle name="Percent 4 4 5 4 2 7" xfId="34125" xr:uid="{00000000-0005-0000-0000-0000CDB20000}"/>
    <cellStyle name="Percent 4 4 5 4 3" xfId="8470" xr:uid="{00000000-0005-0000-0000-0000CEB20000}"/>
    <cellStyle name="Percent 4 4 5 4 3 2" xfId="28424" xr:uid="{00000000-0005-0000-0000-0000CFB20000}"/>
    <cellStyle name="Percent 4 4 5 4 3 2 2" xfId="48374" xr:uid="{00000000-0005-0000-0000-0000D0B20000}"/>
    <cellStyle name="Percent 4 4 5 4 3 3" xfId="19874" xr:uid="{00000000-0005-0000-0000-0000D1B20000}"/>
    <cellStyle name="Percent 4 4 5 4 3 4" xfId="39824" xr:uid="{00000000-0005-0000-0000-0000D2B20000}"/>
    <cellStyle name="Percent 4 4 5 4 4" xfId="11322" xr:uid="{00000000-0005-0000-0000-0000D3B20000}"/>
    <cellStyle name="Percent 4 4 5 4 4 2" xfId="31274" xr:uid="{00000000-0005-0000-0000-0000D4B20000}"/>
    <cellStyle name="Percent 4 4 5 4 4 2 2" xfId="51224" xr:uid="{00000000-0005-0000-0000-0000D5B20000}"/>
    <cellStyle name="Percent 4 4 5 4 4 3" xfId="22724" xr:uid="{00000000-0005-0000-0000-0000D6B20000}"/>
    <cellStyle name="Percent 4 4 5 4 4 4" xfId="42674" xr:uid="{00000000-0005-0000-0000-0000D7B20000}"/>
    <cellStyle name="Percent 4 4 5 4 5" xfId="17022" xr:uid="{00000000-0005-0000-0000-0000D8B20000}"/>
    <cellStyle name="Percent 4 4 5 4 5 2" xfId="36974" xr:uid="{00000000-0005-0000-0000-0000D9B20000}"/>
    <cellStyle name="Percent 4 4 5 4 6" xfId="25574" xr:uid="{00000000-0005-0000-0000-0000DAB20000}"/>
    <cellStyle name="Percent 4 4 5 4 6 2" xfId="45524" xr:uid="{00000000-0005-0000-0000-0000DBB20000}"/>
    <cellStyle name="Percent 4 4 5 4 7" xfId="14172" xr:uid="{00000000-0005-0000-0000-0000DCB20000}"/>
    <cellStyle name="Percent 4 4 5 4 8" xfId="34124" xr:uid="{00000000-0005-0000-0000-0000DDB20000}"/>
    <cellStyle name="Percent 4 4 5 5" xfId="4347" xr:uid="{00000000-0005-0000-0000-0000DEB20000}"/>
    <cellStyle name="Percent 4 4 5 5 2" xfId="8472" xr:uid="{00000000-0005-0000-0000-0000DFB20000}"/>
    <cellStyle name="Percent 4 4 5 5 2 2" xfId="28426" xr:uid="{00000000-0005-0000-0000-0000E0B20000}"/>
    <cellStyle name="Percent 4 4 5 5 2 2 2" xfId="48376" xr:uid="{00000000-0005-0000-0000-0000E1B20000}"/>
    <cellStyle name="Percent 4 4 5 5 2 3" xfId="19876" xr:uid="{00000000-0005-0000-0000-0000E2B20000}"/>
    <cellStyle name="Percent 4 4 5 5 2 4" xfId="39826" xr:uid="{00000000-0005-0000-0000-0000E3B20000}"/>
    <cellStyle name="Percent 4 4 5 5 3" xfId="11324" xr:uid="{00000000-0005-0000-0000-0000E4B20000}"/>
    <cellStyle name="Percent 4 4 5 5 3 2" xfId="31276" xr:uid="{00000000-0005-0000-0000-0000E5B20000}"/>
    <cellStyle name="Percent 4 4 5 5 3 2 2" xfId="51226" xr:uid="{00000000-0005-0000-0000-0000E6B20000}"/>
    <cellStyle name="Percent 4 4 5 5 3 3" xfId="22726" xr:uid="{00000000-0005-0000-0000-0000E7B20000}"/>
    <cellStyle name="Percent 4 4 5 5 3 4" xfId="42676" xr:uid="{00000000-0005-0000-0000-0000E8B20000}"/>
    <cellStyle name="Percent 4 4 5 5 4" xfId="17024" xr:uid="{00000000-0005-0000-0000-0000E9B20000}"/>
    <cellStyle name="Percent 4 4 5 5 4 2" xfId="36976" xr:uid="{00000000-0005-0000-0000-0000EAB20000}"/>
    <cellStyle name="Percent 4 4 5 5 5" xfId="25576" xr:uid="{00000000-0005-0000-0000-0000EBB20000}"/>
    <cellStyle name="Percent 4 4 5 5 5 2" xfId="45526" xr:uid="{00000000-0005-0000-0000-0000ECB20000}"/>
    <cellStyle name="Percent 4 4 5 5 6" xfId="14174" xr:uid="{00000000-0005-0000-0000-0000EDB20000}"/>
    <cellStyle name="Percent 4 4 5 5 7" xfId="34126" xr:uid="{00000000-0005-0000-0000-0000EEB20000}"/>
    <cellStyle name="Percent 4 4 5 6" xfId="8461" xr:uid="{00000000-0005-0000-0000-0000EFB20000}"/>
    <cellStyle name="Percent 4 4 5 6 2" xfId="28415" xr:uid="{00000000-0005-0000-0000-0000F0B20000}"/>
    <cellStyle name="Percent 4 4 5 6 2 2" xfId="48365" xr:uid="{00000000-0005-0000-0000-0000F1B20000}"/>
    <cellStyle name="Percent 4 4 5 6 3" xfId="19865" xr:uid="{00000000-0005-0000-0000-0000F2B20000}"/>
    <cellStyle name="Percent 4 4 5 6 4" xfId="39815" xr:uid="{00000000-0005-0000-0000-0000F3B20000}"/>
    <cellStyle name="Percent 4 4 5 7" xfId="11313" xr:uid="{00000000-0005-0000-0000-0000F4B20000}"/>
    <cellStyle name="Percent 4 4 5 7 2" xfId="31265" xr:uid="{00000000-0005-0000-0000-0000F5B20000}"/>
    <cellStyle name="Percent 4 4 5 7 2 2" xfId="51215" xr:uid="{00000000-0005-0000-0000-0000F6B20000}"/>
    <cellStyle name="Percent 4 4 5 7 3" xfId="22715" xr:uid="{00000000-0005-0000-0000-0000F7B20000}"/>
    <cellStyle name="Percent 4 4 5 7 4" xfId="42665" xr:uid="{00000000-0005-0000-0000-0000F8B20000}"/>
    <cellStyle name="Percent 4 4 5 8" xfId="17013" xr:uid="{00000000-0005-0000-0000-0000F9B20000}"/>
    <cellStyle name="Percent 4 4 5 8 2" xfId="36965" xr:uid="{00000000-0005-0000-0000-0000FAB20000}"/>
    <cellStyle name="Percent 4 4 5 9" xfId="25565" xr:uid="{00000000-0005-0000-0000-0000FBB20000}"/>
    <cellStyle name="Percent 4 4 5 9 2" xfId="45515" xr:uid="{00000000-0005-0000-0000-0000FCB20000}"/>
    <cellStyle name="Percent 4 4 6" xfId="4348" xr:uid="{00000000-0005-0000-0000-0000FDB20000}"/>
    <cellStyle name="Percent 4 4 6 10" xfId="14175" xr:uid="{00000000-0005-0000-0000-0000FEB20000}"/>
    <cellStyle name="Percent 4 4 6 11" xfId="34127" xr:uid="{00000000-0005-0000-0000-0000FFB20000}"/>
    <cellStyle name="Percent 4 4 6 2" xfId="4349" xr:uid="{00000000-0005-0000-0000-000000B30000}"/>
    <cellStyle name="Percent 4 4 6 2 10" xfId="34128" xr:uid="{00000000-0005-0000-0000-000001B30000}"/>
    <cellStyle name="Percent 4 4 6 2 2" xfId="4350" xr:uid="{00000000-0005-0000-0000-000002B30000}"/>
    <cellStyle name="Percent 4 4 6 2 2 2" xfId="4351" xr:uid="{00000000-0005-0000-0000-000003B30000}"/>
    <cellStyle name="Percent 4 4 6 2 2 2 2" xfId="8476" xr:uid="{00000000-0005-0000-0000-000004B30000}"/>
    <cellStyle name="Percent 4 4 6 2 2 2 2 2" xfId="28430" xr:uid="{00000000-0005-0000-0000-000005B30000}"/>
    <cellStyle name="Percent 4 4 6 2 2 2 2 2 2" xfId="48380" xr:uid="{00000000-0005-0000-0000-000006B30000}"/>
    <cellStyle name="Percent 4 4 6 2 2 2 2 3" xfId="19880" xr:uid="{00000000-0005-0000-0000-000007B30000}"/>
    <cellStyle name="Percent 4 4 6 2 2 2 2 4" xfId="39830" xr:uid="{00000000-0005-0000-0000-000008B30000}"/>
    <cellStyle name="Percent 4 4 6 2 2 2 3" xfId="11328" xr:uid="{00000000-0005-0000-0000-000009B30000}"/>
    <cellStyle name="Percent 4 4 6 2 2 2 3 2" xfId="31280" xr:uid="{00000000-0005-0000-0000-00000AB30000}"/>
    <cellStyle name="Percent 4 4 6 2 2 2 3 2 2" xfId="51230" xr:uid="{00000000-0005-0000-0000-00000BB30000}"/>
    <cellStyle name="Percent 4 4 6 2 2 2 3 3" xfId="22730" xr:uid="{00000000-0005-0000-0000-00000CB30000}"/>
    <cellStyle name="Percent 4 4 6 2 2 2 3 4" xfId="42680" xr:uid="{00000000-0005-0000-0000-00000DB30000}"/>
    <cellStyle name="Percent 4 4 6 2 2 2 4" xfId="17028" xr:uid="{00000000-0005-0000-0000-00000EB30000}"/>
    <cellStyle name="Percent 4 4 6 2 2 2 4 2" xfId="36980" xr:uid="{00000000-0005-0000-0000-00000FB30000}"/>
    <cellStyle name="Percent 4 4 6 2 2 2 5" xfId="25580" xr:uid="{00000000-0005-0000-0000-000010B30000}"/>
    <cellStyle name="Percent 4 4 6 2 2 2 5 2" xfId="45530" xr:uid="{00000000-0005-0000-0000-000011B30000}"/>
    <cellStyle name="Percent 4 4 6 2 2 2 6" xfId="14178" xr:uid="{00000000-0005-0000-0000-000012B30000}"/>
    <cellStyle name="Percent 4 4 6 2 2 2 7" xfId="34130" xr:uid="{00000000-0005-0000-0000-000013B30000}"/>
    <cellStyle name="Percent 4 4 6 2 2 3" xfId="8475" xr:uid="{00000000-0005-0000-0000-000014B30000}"/>
    <cellStyle name="Percent 4 4 6 2 2 3 2" xfId="28429" xr:uid="{00000000-0005-0000-0000-000015B30000}"/>
    <cellStyle name="Percent 4 4 6 2 2 3 2 2" xfId="48379" xr:uid="{00000000-0005-0000-0000-000016B30000}"/>
    <cellStyle name="Percent 4 4 6 2 2 3 3" xfId="19879" xr:uid="{00000000-0005-0000-0000-000017B30000}"/>
    <cellStyle name="Percent 4 4 6 2 2 3 4" xfId="39829" xr:uid="{00000000-0005-0000-0000-000018B30000}"/>
    <cellStyle name="Percent 4 4 6 2 2 4" xfId="11327" xr:uid="{00000000-0005-0000-0000-000019B30000}"/>
    <cellStyle name="Percent 4 4 6 2 2 4 2" xfId="31279" xr:uid="{00000000-0005-0000-0000-00001AB30000}"/>
    <cellStyle name="Percent 4 4 6 2 2 4 2 2" xfId="51229" xr:uid="{00000000-0005-0000-0000-00001BB30000}"/>
    <cellStyle name="Percent 4 4 6 2 2 4 3" xfId="22729" xr:uid="{00000000-0005-0000-0000-00001CB30000}"/>
    <cellStyle name="Percent 4 4 6 2 2 4 4" xfId="42679" xr:uid="{00000000-0005-0000-0000-00001DB30000}"/>
    <cellStyle name="Percent 4 4 6 2 2 5" xfId="17027" xr:uid="{00000000-0005-0000-0000-00001EB30000}"/>
    <cellStyle name="Percent 4 4 6 2 2 5 2" xfId="36979" xr:uid="{00000000-0005-0000-0000-00001FB30000}"/>
    <cellStyle name="Percent 4 4 6 2 2 6" xfId="25579" xr:uid="{00000000-0005-0000-0000-000020B30000}"/>
    <cellStyle name="Percent 4 4 6 2 2 6 2" xfId="45529" xr:uid="{00000000-0005-0000-0000-000021B30000}"/>
    <cellStyle name="Percent 4 4 6 2 2 7" xfId="14177" xr:uid="{00000000-0005-0000-0000-000022B30000}"/>
    <cellStyle name="Percent 4 4 6 2 2 8" xfId="34129" xr:uid="{00000000-0005-0000-0000-000023B30000}"/>
    <cellStyle name="Percent 4 4 6 2 3" xfId="4352" xr:uid="{00000000-0005-0000-0000-000024B30000}"/>
    <cellStyle name="Percent 4 4 6 2 3 2" xfId="4353" xr:uid="{00000000-0005-0000-0000-000025B30000}"/>
    <cellStyle name="Percent 4 4 6 2 3 2 2" xfId="8478" xr:uid="{00000000-0005-0000-0000-000026B30000}"/>
    <cellStyle name="Percent 4 4 6 2 3 2 2 2" xfId="28432" xr:uid="{00000000-0005-0000-0000-000027B30000}"/>
    <cellStyle name="Percent 4 4 6 2 3 2 2 2 2" xfId="48382" xr:uid="{00000000-0005-0000-0000-000028B30000}"/>
    <cellStyle name="Percent 4 4 6 2 3 2 2 3" xfId="19882" xr:uid="{00000000-0005-0000-0000-000029B30000}"/>
    <cellStyle name="Percent 4 4 6 2 3 2 2 4" xfId="39832" xr:uid="{00000000-0005-0000-0000-00002AB30000}"/>
    <cellStyle name="Percent 4 4 6 2 3 2 3" xfId="11330" xr:uid="{00000000-0005-0000-0000-00002BB30000}"/>
    <cellStyle name="Percent 4 4 6 2 3 2 3 2" xfId="31282" xr:uid="{00000000-0005-0000-0000-00002CB30000}"/>
    <cellStyle name="Percent 4 4 6 2 3 2 3 2 2" xfId="51232" xr:uid="{00000000-0005-0000-0000-00002DB30000}"/>
    <cellStyle name="Percent 4 4 6 2 3 2 3 3" xfId="22732" xr:uid="{00000000-0005-0000-0000-00002EB30000}"/>
    <cellStyle name="Percent 4 4 6 2 3 2 3 4" xfId="42682" xr:uid="{00000000-0005-0000-0000-00002FB30000}"/>
    <cellStyle name="Percent 4 4 6 2 3 2 4" xfId="17030" xr:uid="{00000000-0005-0000-0000-000030B30000}"/>
    <cellStyle name="Percent 4 4 6 2 3 2 4 2" xfId="36982" xr:uid="{00000000-0005-0000-0000-000031B30000}"/>
    <cellStyle name="Percent 4 4 6 2 3 2 5" xfId="25582" xr:uid="{00000000-0005-0000-0000-000032B30000}"/>
    <cellStyle name="Percent 4 4 6 2 3 2 5 2" xfId="45532" xr:uid="{00000000-0005-0000-0000-000033B30000}"/>
    <cellStyle name="Percent 4 4 6 2 3 2 6" xfId="14180" xr:uid="{00000000-0005-0000-0000-000034B30000}"/>
    <cellStyle name="Percent 4 4 6 2 3 2 7" xfId="34132" xr:uid="{00000000-0005-0000-0000-000035B30000}"/>
    <cellStyle name="Percent 4 4 6 2 3 3" xfId="8477" xr:uid="{00000000-0005-0000-0000-000036B30000}"/>
    <cellStyle name="Percent 4 4 6 2 3 3 2" xfId="28431" xr:uid="{00000000-0005-0000-0000-000037B30000}"/>
    <cellStyle name="Percent 4 4 6 2 3 3 2 2" xfId="48381" xr:uid="{00000000-0005-0000-0000-000038B30000}"/>
    <cellStyle name="Percent 4 4 6 2 3 3 3" xfId="19881" xr:uid="{00000000-0005-0000-0000-000039B30000}"/>
    <cellStyle name="Percent 4 4 6 2 3 3 4" xfId="39831" xr:uid="{00000000-0005-0000-0000-00003AB30000}"/>
    <cellStyle name="Percent 4 4 6 2 3 4" xfId="11329" xr:uid="{00000000-0005-0000-0000-00003BB30000}"/>
    <cellStyle name="Percent 4 4 6 2 3 4 2" xfId="31281" xr:uid="{00000000-0005-0000-0000-00003CB30000}"/>
    <cellStyle name="Percent 4 4 6 2 3 4 2 2" xfId="51231" xr:uid="{00000000-0005-0000-0000-00003DB30000}"/>
    <cellStyle name="Percent 4 4 6 2 3 4 3" xfId="22731" xr:uid="{00000000-0005-0000-0000-00003EB30000}"/>
    <cellStyle name="Percent 4 4 6 2 3 4 4" xfId="42681" xr:uid="{00000000-0005-0000-0000-00003FB30000}"/>
    <cellStyle name="Percent 4 4 6 2 3 5" xfId="17029" xr:uid="{00000000-0005-0000-0000-000040B30000}"/>
    <cellStyle name="Percent 4 4 6 2 3 5 2" xfId="36981" xr:uid="{00000000-0005-0000-0000-000041B30000}"/>
    <cellStyle name="Percent 4 4 6 2 3 6" xfId="25581" xr:uid="{00000000-0005-0000-0000-000042B30000}"/>
    <cellStyle name="Percent 4 4 6 2 3 6 2" xfId="45531" xr:uid="{00000000-0005-0000-0000-000043B30000}"/>
    <cellStyle name="Percent 4 4 6 2 3 7" xfId="14179" xr:uid="{00000000-0005-0000-0000-000044B30000}"/>
    <cellStyle name="Percent 4 4 6 2 3 8" xfId="34131" xr:uid="{00000000-0005-0000-0000-000045B30000}"/>
    <cellStyle name="Percent 4 4 6 2 4" xfId="4354" xr:uid="{00000000-0005-0000-0000-000046B30000}"/>
    <cellStyle name="Percent 4 4 6 2 4 2" xfId="8479" xr:uid="{00000000-0005-0000-0000-000047B30000}"/>
    <cellStyle name="Percent 4 4 6 2 4 2 2" xfId="28433" xr:uid="{00000000-0005-0000-0000-000048B30000}"/>
    <cellStyle name="Percent 4 4 6 2 4 2 2 2" xfId="48383" xr:uid="{00000000-0005-0000-0000-000049B30000}"/>
    <cellStyle name="Percent 4 4 6 2 4 2 3" xfId="19883" xr:uid="{00000000-0005-0000-0000-00004AB30000}"/>
    <cellStyle name="Percent 4 4 6 2 4 2 4" xfId="39833" xr:uid="{00000000-0005-0000-0000-00004BB30000}"/>
    <cellStyle name="Percent 4 4 6 2 4 3" xfId="11331" xr:uid="{00000000-0005-0000-0000-00004CB30000}"/>
    <cellStyle name="Percent 4 4 6 2 4 3 2" xfId="31283" xr:uid="{00000000-0005-0000-0000-00004DB30000}"/>
    <cellStyle name="Percent 4 4 6 2 4 3 2 2" xfId="51233" xr:uid="{00000000-0005-0000-0000-00004EB30000}"/>
    <cellStyle name="Percent 4 4 6 2 4 3 3" xfId="22733" xr:uid="{00000000-0005-0000-0000-00004FB30000}"/>
    <cellStyle name="Percent 4 4 6 2 4 3 4" xfId="42683" xr:uid="{00000000-0005-0000-0000-000050B30000}"/>
    <cellStyle name="Percent 4 4 6 2 4 4" xfId="17031" xr:uid="{00000000-0005-0000-0000-000051B30000}"/>
    <cellStyle name="Percent 4 4 6 2 4 4 2" xfId="36983" xr:uid="{00000000-0005-0000-0000-000052B30000}"/>
    <cellStyle name="Percent 4 4 6 2 4 5" xfId="25583" xr:uid="{00000000-0005-0000-0000-000053B30000}"/>
    <cellStyle name="Percent 4 4 6 2 4 5 2" xfId="45533" xr:uid="{00000000-0005-0000-0000-000054B30000}"/>
    <cellStyle name="Percent 4 4 6 2 4 6" xfId="14181" xr:uid="{00000000-0005-0000-0000-000055B30000}"/>
    <cellStyle name="Percent 4 4 6 2 4 7" xfId="34133" xr:uid="{00000000-0005-0000-0000-000056B30000}"/>
    <cellStyle name="Percent 4 4 6 2 5" xfId="8474" xr:uid="{00000000-0005-0000-0000-000057B30000}"/>
    <cellStyle name="Percent 4 4 6 2 5 2" xfId="28428" xr:uid="{00000000-0005-0000-0000-000058B30000}"/>
    <cellStyle name="Percent 4 4 6 2 5 2 2" xfId="48378" xr:uid="{00000000-0005-0000-0000-000059B30000}"/>
    <cellStyle name="Percent 4 4 6 2 5 3" xfId="19878" xr:uid="{00000000-0005-0000-0000-00005AB30000}"/>
    <cellStyle name="Percent 4 4 6 2 5 4" xfId="39828" xr:uid="{00000000-0005-0000-0000-00005BB30000}"/>
    <cellStyle name="Percent 4 4 6 2 6" xfId="11326" xr:uid="{00000000-0005-0000-0000-00005CB30000}"/>
    <cellStyle name="Percent 4 4 6 2 6 2" xfId="31278" xr:uid="{00000000-0005-0000-0000-00005DB30000}"/>
    <cellStyle name="Percent 4 4 6 2 6 2 2" xfId="51228" xr:uid="{00000000-0005-0000-0000-00005EB30000}"/>
    <cellStyle name="Percent 4 4 6 2 6 3" xfId="22728" xr:uid="{00000000-0005-0000-0000-00005FB30000}"/>
    <cellStyle name="Percent 4 4 6 2 6 4" xfId="42678" xr:uid="{00000000-0005-0000-0000-000060B30000}"/>
    <cellStyle name="Percent 4 4 6 2 7" xfId="17026" xr:uid="{00000000-0005-0000-0000-000061B30000}"/>
    <cellStyle name="Percent 4 4 6 2 7 2" xfId="36978" xr:uid="{00000000-0005-0000-0000-000062B30000}"/>
    <cellStyle name="Percent 4 4 6 2 8" xfId="25578" xr:uid="{00000000-0005-0000-0000-000063B30000}"/>
    <cellStyle name="Percent 4 4 6 2 8 2" xfId="45528" xr:uid="{00000000-0005-0000-0000-000064B30000}"/>
    <cellStyle name="Percent 4 4 6 2 9" xfId="14176" xr:uid="{00000000-0005-0000-0000-000065B30000}"/>
    <cellStyle name="Percent 4 4 6 3" xfId="4355" xr:uid="{00000000-0005-0000-0000-000066B30000}"/>
    <cellStyle name="Percent 4 4 6 3 2" xfId="4356" xr:uid="{00000000-0005-0000-0000-000067B30000}"/>
    <cellStyle name="Percent 4 4 6 3 2 2" xfId="8481" xr:uid="{00000000-0005-0000-0000-000068B30000}"/>
    <cellStyle name="Percent 4 4 6 3 2 2 2" xfId="28435" xr:uid="{00000000-0005-0000-0000-000069B30000}"/>
    <cellStyle name="Percent 4 4 6 3 2 2 2 2" xfId="48385" xr:uid="{00000000-0005-0000-0000-00006AB30000}"/>
    <cellStyle name="Percent 4 4 6 3 2 2 3" xfId="19885" xr:uid="{00000000-0005-0000-0000-00006BB30000}"/>
    <cellStyle name="Percent 4 4 6 3 2 2 4" xfId="39835" xr:uid="{00000000-0005-0000-0000-00006CB30000}"/>
    <cellStyle name="Percent 4 4 6 3 2 3" xfId="11333" xr:uid="{00000000-0005-0000-0000-00006DB30000}"/>
    <cellStyle name="Percent 4 4 6 3 2 3 2" xfId="31285" xr:uid="{00000000-0005-0000-0000-00006EB30000}"/>
    <cellStyle name="Percent 4 4 6 3 2 3 2 2" xfId="51235" xr:uid="{00000000-0005-0000-0000-00006FB30000}"/>
    <cellStyle name="Percent 4 4 6 3 2 3 3" xfId="22735" xr:uid="{00000000-0005-0000-0000-000070B30000}"/>
    <cellStyle name="Percent 4 4 6 3 2 3 4" xfId="42685" xr:uid="{00000000-0005-0000-0000-000071B30000}"/>
    <cellStyle name="Percent 4 4 6 3 2 4" xfId="17033" xr:uid="{00000000-0005-0000-0000-000072B30000}"/>
    <cellStyle name="Percent 4 4 6 3 2 4 2" xfId="36985" xr:uid="{00000000-0005-0000-0000-000073B30000}"/>
    <cellStyle name="Percent 4 4 6 3 2 5" xfId="25585" xr:uid="{00000000-0005-0000-0000-000074B30000}"/>
    <cellStyle name="Percent 4 4 6 3 2 5 2" xfId="45535" xr:uid="{00000000-0005-0000-0000-000075B30000}"/>
    <cellStyle name="Percent 4 4 6 3 2 6" xfId="14183" xr:uid="{00000000-0005-0000-0000-000076B30000}"/>
    <cellStyle name="Percent 4 4 6 3 2 7" xfId="34135" xr:uid="{00000000-0005-0000-0000-000077B30000}"/>
    <cellStyle name="Percent 4 4 6 3 3" xfId="8480" xr:uid="{00000000-0005-0000-0000-000078B30000}"/>
    <cellStyle name="Percent 4 4 6 3 3 2" xfId="28434" xr:uid="{00000000-0005-0000-0000-000079B30000}"/>
    <cellStyle name="Percent 4 4 6 3 3 2 2" xfId="48384" xr:uid="{00000000-0005-0000-0000-00007AB30000}"/>
    <cellStyle name="Percent 4 4 6 3 3 3" xfId="19884" xr:uid="{00000000-0005-0000-0000-00007BB30000}"/>
    <cellStyle name="Percent 4 4 6 3 3 4" xfId="39834" xr:uid="{00000000-0005-0000-0000-00007CB30000}"/>
    <cellStyle name="Percent 4 4 6 3 4" xfId="11332" xr:uid="{00000000-0005-0000-0000-00007DB30000}"/>
    <cellStyle name="Percent 4 4 6 3 4 2" xfId="31284" xr:uid="{00000000-0005-0000-0000-00007EB30000}"/>
    <cellStyle name="Percent 4 4 6 3 4 2 2" xfId="51234" xr:uid="{00000000-0005-0000-0000-00007FB30000}"/>
    <cellStyle name="Percent 4 4 6 3 4 3" xfId="22734" xr:uid="{00000000-0005-0000-0000-000080B30000}"/>
    <cellStyle name="Percent 4 4 6 3 4 4" xfId="42684" xr:uid="{00000000-0005-0000-0000-000081B30000}"/>
    <cellStyle name="Percent 4 4 6 3 5" xfId="17032" xr:uid="{00000000-0005-0000-0000-000082B30000}"/>
    <cellStyle name="Percent 4 4 6 3 5 2" xfId="36984" xr:uid="{00000000-0005-0000-0000-000083B30000}"/>
    <cellStyle name="Percent 4 4 6 3 6" xfId="25584" xr:uid="{00000000-0005-0000-0000-000084B30000}"/>
    <cellStyle name="Percent 4 4 6 3 6 2" xfId="45534" xr:uid="{00000000-0005-0000-0000-000085B30000}"/>
    <cellStyle name="Percent 4 4 6 3 7" xfId="14182" xr:uid="{00000000-0005-0000-0000-000086B30000}"/>
    <cellStyle name="Percent 4 4 6 3 8" xfId="34134" xr:uid="{00000000-0005-0000-0000-000087B30000}"/>
    <cellStyle name="Percent 4 4 6 4" xfId="4357" xr:uid="{00000000-0005-0000-0000-000088B30000}"/>
    <cellStyle name="Percent 4 4 6 4 2" xfId="4358" xr:uid="{00000000-0005-0000-0000-000089B30000}"/>
    <cellStyle name="Percent 4 4 6 4 2 2" xfId="8483" xr:uid="{00000000-0005-0000-0000-00008AB30000}"/>
    <cellStyle name="Percent 4 4 6 4 2 2 2" xfId="28437" xr:uid="{00000000-0005-0000-0000-00008BB30000}"/>
    <cellStyle name="Percent 4 4 6 4 2 2 2 2" xfId="48387" xr:uid="{00000000-0005-0000-0000-00008CB30000}"/>
    <cellStyle name="Percent 4 4 6 4 2 2 3" xfId="19887" xr:uid="{00000000-0005-0000-0000-00008DB30000}"/>
    <cellStyle name="Percent 4 4 6 4 2 2 4" xfId="39837" xr:uid="{00000000-0005-0000-0000-00008EB30000}"/>
    <cellStyle name="Percent 4 4 6 4 2 3" xfId="11335" xr:uid="{00000000-0005-0000-0000-00008FB30000}"/>
    <cellStyle name="Percent 4 4 6 4 2 3 2" xfId="31287" xr:uid="{00000000-0005-0000-0000-000090B30000}"/>
    <cellStyle name="Percent 4 4 6 4 2 3 2 2" xfId="51237" xr:uid="{00000000-0005-0000-0000-000091B30000}"/>
    <cellStyle name="Percent 4 4 6 4 2 3 3" xfId="22737" xr:uid="{00000000-0005-0000-0000-000092B30000}"/>
    <cellStyle name="Percent 4 4 6 4 2 3 4" xfId="42687" xr:uid="{00000000-0005-0000-0000-000093B30000}"/>
    <cellStyle name="Percent 4 4 6 4 2 4" xfId="17035" xr:uid="{00000000-0005-0000-0000-000094B30000}"/>
    <cellStyle name="Percent 4 4 6 4 2 4 2" xfId="36987" xr:uid="{00000000-0005-0000-0000-000095B30000}"/>
    <cellStyle name="Percent 4 4 6 4 2 5" xfId="25587" xr:uid="{00000000-0005-0000-0000-000096B30000}"/>
    <cellStyle name="Percent 4 4 6 4 2 5 2" xfId="45537" xr:uid="{00000000-0005-0000-0000-000097B30000}"/>
    <cellStyle name="Percent 4 4 6 4 2 6" xfId="14185" xr:uid="{00000000-0005-0000-0000-000098B30000}"/>
    <cellStyle name="Percent 4 4 6 4 2 7" xfId="34137" xr:uid="{00000000-0005-0000-0000-000099B30000}"/>
    <cellStyle name="Percent 4 4 6 4 3" xfId="8482" xr:uid="{00000000-0005-0000-0000-00009AB30000}"/>
    <cellStyle name="Percent 4 4 6 4 3 2" xfId="28436" xr:uid="{00000000-0005-0000-0000-00009BB30000}"/>
    <cellStyle name="Percent 4 4 6 4 3 2 2" xfId="48386" xr:uid="{00000000-0005-0000-0000-00009CB30000}"/>
    <cellStyle name="Percent 4 4 6 4 3 3" xfId="19886" xr:uid="{00000000-0005-0000-0000-00009DB30000}"/>
    <cellStyle name="Percent 4 4 6 4 3 4" xfId="39836" xr:uid="{00000000-0005-0000-0000-00009EB30000}"/>
    <cellStyle name="Percent 4 4 6 4 4" xfId="11334" xr:uid="{00000000-0005-0000-0000-00009FB30000}"/>
    <cellStyle name="Percent 4 4 6 4 4 2" xfId="31286" xr:uid="{00000000-0005-0000-0000-0000A0B30000}"/>
    <cellStyle name="Percent 4 4 6 4 4 2 2" xfId="51236" xr:uid="{00000000-0005-0000-0000-0000A1B30000}"/>
    <cellStyle name="Percent 4 4 6 4 4 3" xfId="22736" xr:uid="{00000000-0005-0000-0000-0000A2B30000}"/>
    <cellStyle name="Percent 4 4 6 4 4 4" xfId="42686" xr:uid="{00000000-0005-0000-0000-0000A3B30000}"/>
    <cellStyle name="Percent 4 4 6 4 5" xfId="17034" xr:uid="{00000000-0005-0000-0000-0000A4B30000}"/>
    <cellStyle name="Percent 4 4 6 4 5 2" xfId="36986" xr:uid="{00000000-0005-0000-0000-0000A5B30000}"/>
    <cellStyle name="Percent 4 4 6 4 6" xfId="25586" xr:uid="{00000000-0005-0000-0000-0000A6B30000}"/>
    <cellStyle name="Percent 4 4 6 4 6 2" xfId="45536" xr:uid="{00000000-0005-0000-0000-0000A7B30000}"/>
    <cellStyle name="Percent 4 4 6 4 7" xfId="14184" xr:uid="{00000000-0005-0000-0000-0000A8B30000}"/>
    <cellStyle name="Percent 4 4 6 4 8" xfId="34136" xr:uid="{00000000-0005-0000-0000-0000A9B30000}"/>
    <cellStyle name="Percent 4 4 6 5" xfId="4359" xr:uid="{00000000-0005-0000-0000-0000AAB30000}"/>
    <cellStyle name="Percent 4 4 6 5 2" xfId="8484" xr:uid="{00000000-0005-0000-0000-0000ABB30000}"/>
    <cellStyle name="Percent 4 4 6 5 2 2" xfId="28438" xr:uid="{00000000-0005-0000-0000-0000ACB30000}"/>
    <cellStyle name="Percent 4 4 6 5 2 2 2" xfId="48388" xr:uid="{00000000-0005-0000-0000-0000ADB30000}"/>
    <cellStyle name="Percent 4 4 6 5 2 3" xfId="19888" xr:uid="{00000000-0005-0000-0000-0000AEB30000}"/>
    <cellStyle name="Percent 4 4 6 5 2 4" xfId="39838" xr:uid="{00000000-0005-0000-0000-0000AFB30000}"/>
    <cellStyle name="Percent 4 4 6 5 3" xfId="11336" xr:uid="{00000000-0005-0000-0000-0000B0B30000}"/>
    <cellStyle name="Percent 4 4 6 5 3 2" xfId="31288" xr:uid="{00000000-0005-0000-0000-0000B1B30000}"/>
    <cellStyle name="Percent 4 4 6 5 3 2 2" xfId="51238" xr:uid="{00000000-0005-0000-0000-0000B2B30000}"/>
    <cellStyle name="Percent 4 4 6 5 3 3" xfId="22738" xr:uid="{00000000-0005-0000-0000-0000B3B30000}"/>
    <cellStyle name="Percent 4 4 6 5 3 4" xfId="42688" xr:uid="{00000000-0005-0000-0000-0000B4B30000}"/>
    <cellStyle name="Percent 4 4 6 5 4" xfId="17036" xr:uid="{00000000-0005-0000-0000-0000B5B30000}"/>
    <cellStyle name="Percent 4 4 6 5 4 2" xfId="36988" xr:uid="{00000000-0005-0000-0000-0000B6B30000}"/>
    <cellStyle name="Percent 4 4 6 5 5" xfId="25588" xr:uid="{00000000-0005-0000-0000-0000B7B30000}"/>
    <cellStyle name="Percent 4 4 6 5 5 2" xfId="45538" xr:uid="{00000000-0005-0000-0000-0000B8B30000}"/>
    <cellStyle name="Percent 4 4 6 5 6" xfId="14186" xr:uid="{00000000-0005-0000-0000-0000B9B30000}"/>
    <cellStyle name="Percent 4 4 6 5 7" xfId="34138" xr:uid="{00000000-0005-0000-0000-0000BAB30000}"/>
    <cellStyle name="Percent 4 4 6 6" xfId="8473" xr:uid="{00000000-0005-0000-0000-0000BBB30000}"/>
    <cellStyle name="Percent 4 4 6 6 2" xfId="28427" xr:uid="{00000000-0005-0000-0000-0000BCB30000}"/>
    <cellStyle name="Percent 4 4 6 6 2 2" xfId="48377" xr:uid="{00000000-0005-0000-0000-0000BDB30000}"/>
    <cellStyle name="Percent 4 4 6 6 3" xfId="19877" xr:uid="{00000000-0005-0000-0000-0000BEB30000}"/>
    <cellStyle name="Percent 4 4 6 6 4" xfId="39827" xr:uid="{00000000-0005-0000-0000-0000BFB30000}"/>
    <cellStyle name="Percent 4 4 6 7" xfId="11325" xr:uid="{00000000-0005-0000-0000-0000C0B30000}"/>
    <cellStyle name="Percent 4 4 6 7 2" xfId="31277" xr:uid="{00000000-0005-0000-0000-0000C1B30000}"/>
    <cellStyle name="Percent 4 4 6 7 2 2" xfId="51227" xr:uid="{00000000-0005-0000-0000-0000C2B30000}"/>
    <cellStyle name="Percent 4 4 6 7 3" xfId="22727" xr:uid="{00000000-0005-0000-0000-0000C3B30000}"/>
    <cellStyle name="Percent 4 4 6 7 4" xfId="42677" xr:uid="{00000000-0005-0000-0000-0000C4B30000}"/>
    <cellStyle name="Percent 4 4 6 8" xfId="17025" xr:uid="{00000000-0005-0000-0000-0000C5B30000}"/>
    <cellStyle name="Percent 4 4 6 8 2" xfId="36977" xr:uid="{00000000-0005-0000-0000-0000C6B30000}"/>
    <cellStyle name="Percent 4 4 6 9" xfId="25577" xr:uid="{00000000-0005-0000-0000-0000C7B30000}"/>
    <cellStyle name="Percent 4 4 6 9 2" xfId="45527" xr:uid="{00000000-0005-0000-0000-0000C8B30000}"/>
    <cellStyle name="Percent 4 4 7" xfId="4360" xr:uid="{00000000-0005-0000-0000-0000C9B30000}"/>
    <cellStyle name="Percent 4 4 7 10" xfId="34139" xr:uid="{00000000-0005-0000-0000-0000CAB30000}"/>
    <cellStyle name="Percent 4 4 7 2" xfId="4361" xr:uid="{00000000-0005-0000-0000-0000CBB30000}"/>
    <cellStyle name="Percent 4 4 7 2 2" xfId="4362" xr:uid="{00000000-0005-0000-0000-0000CCB30000}"/>
    <cellStyle name="Percent 4 4 7 2 2 2" xfId="8487" xr:uid="{00000000-0005-0000-0000-0000CDB30000}"/>
    <cellStyle name="Percent 4 4 7 2 2 2 2" xfId="28441" xr:uid="{00000000-0005-0000-0000-0000CEB30000}"/>
    <cellStyle name="Percent 4 4 7 2 2 2 2 2" xfId="48391" xr:uid="{00000000-0005-0000-0000-0000CFB30000}"/>
    <cellStyle name="Percent 4 4 7 2 2 2 3" xfId="19891" xr:uid="{00000000-0005-0000-0000-0000D0B30000}"/>
    <cellStyle name="Percent 4 4 7 2 2 2 4" xfId="39841" xr:uid="{00000000-0005-0000-0000-0000D1B30000}"/>
    <cellStyle name="Percent 4 4 7 2 2 3" xfId="11339" xr:uid="{00000000-0005-0000-0000-0000D2B30000}"/>
    <cellStyle name="Percent 4 4 7 2 2 3 2" xfId="31291" xr:uid="{00000000-0005-0000-0000-0000D3B30000}"/>
    <cellStyle name="Percent 4 4 7 2 2 3 2 2" xfId="51241" xr:uid="{00000000-0005-0000-0000-0000D4B30000}"/>
    <cellStyle name="Percent 4 4 7 2 2 3 3" xfId="22741" xr:uid="{00000000-0005-0000-0000-0000D5B30000}"/>
    <cellStyle name="Percent 4 4 7 2 2 3 4" xfId="42691" xr:uid="{00000000-0005-0000-0000-0000D6B30000}"/>
    <cellStyle name="Percent 4 4 7 2 2 4" xfId="17039" xr:uid="{00000000-0005-0000-0000-0000D7B30000}"/>
    <cellStyle name="Percent 4 4 7 2 2 4 2" xfId="36991" xr:uid="{00000000-0005-0000-0000-0000D8B30000}"/>
    <cellStyle name="Percent 4 4 7 2 2 5" xfId="25591" xr:uid="{00000000-0005-0000-0000-0000D9B30000}"/>
    <cellStyle name="Percent 4 4 7 2 2 5 2" xfId="45541" xr:uid="{00000000-0005-0000-0000-0000DAB30000}"/>
    <cellStyle name="Percent 4 4 7 2 2 6" xfId="14189" xr:uid="{00000000-0005-0000-0000-0000DBB30000}"/>
    <cellStyle name="Percent 4 4 7 2 2 7" xfId="34141" xr:uid="{00000000-0005-0000-0000-0000DCB30000}"/>
    <cellStyle name="Percent 4 4 7 2 3" xfId="8486" xr:uid="{00000000-0005-0000-0000-0000DDB30000}"/>
    <cellStyle name="Percent 4 4 7 2 3 2" xfId="28440" xr:uid="{00000000-0005-0000-0000-0000DEB30000}"/>
    <cellStyle name="Percent 4 4 7 2 3 2 2" xfId="48390" xr:uid="{00000000-0005-0000-0000-0000DFB30000}"/>
    <cellStyle name="Percent 4 4 7 2 3 3" xfId="19890" xr:uid="{00000000-0005-0000-0000-0000E0B30000}"/>
    <cellStyle name="Percent 4 4 7 2 3 4" xfId="39840" xr:uid="{00000000-0005-0000-0000-0000E1B30000}"/>
    <cellStyle name="Percent 4 4 7 2 4" xfId="11338" xr:uid="{00000000-0005-0000-0000-0000E2B30000}"/>
    <cellStyle name="Percent 4 4 7 2 4 2" xfId="31290" xr:uid="{00000000-0005-0000-0000-0000E3B30000}"/>
    <cellStyle name="Percent 4 4 7 2 4 2 2" xfId="51240" xr:uid="{00000000-0005-0000-0000-0000E4B30000}"/>
    <cellStyle name="Percent 4 4 7 2 4 3" xfId="22740" xr:uid="{00000000-0005-0000-0000-0000E5B30000}"/>
    <cellStyle name="Percent 4 4 7 2 4 4" xfId="42690" xr:uid="{00000000-0005-0000-0000-0000E6B30000}"/>
    <cellStyle name="Percent 4 4 7 2 5" xfId="17038" xr:uid="{00000000-0005-0000-0000-0000E7B30000}"/>
    <cellStyle name="Percent 4 4 7 2 5 2" xfId="36990" xr:uid="{00000000-0005-0000-0000-0000E8B30000}"/>
    <cellStyle name="Percent 4 4 7 2 6" xfId="25590" xr:uid="{00000000-0005-0000-0000-0000E9B30000}"/>
    <cellStyle name="Percent 4 4 7 2 6 2" xfId="45540" xr:uid="{00000000-0005-0000-0000-0000EAB30000}"/>
    <cellStyle name="Percent 4 4 7 2 7" xfId="14188" xr:uid="{00000000-0005-0000-0000-0000EBB30000}"/>
    <cellStyle name="Percent 4 4 7 2 8" xfId="34140" xr:uid="{00000000-0005-0000-0000-0000ECB30000}"/>
    <cellStyle name="Percent 4 4 7 3" xfId="4363" xr:uid="{00000000-0005-0000-0000-0000EDB30000}"/>
    <cellStyle name="Percent 4 4 7 3 2" xfId="4364" xr:uid="{00000000-0005-0000-0000-0000EEB30000}"/>
    <cellStyle name="Percent 4 4 7 3 2 2" xfId="8489" xr:uid="{00000000-0005-0000-0000-0000EFB30000}"/>
    <cellStyle name="Percent 4 4 7 3 2 2 2" xfId="28443" xr:uid="{00000000-0005-0000-0000-0000F0B30000}"/>
    <cellStyle name="Percent 4 4 7 3 2 2 2 2" xfId="48393" xr:uid="{00000000-0005-0000-0000-0000F1B30000}"/>
    <cellStyle name="Percent 4 4 7 3 2 2 3" xfId="19893" xr:uid="{00000000-0005-0000-0000-0000F2B30000}"/>
    <cellStyle name="Percent 4 4 7 3 2 2 4" xfId="39843" xr:uid="{00000000-0005-0000-0000-0000F3B30000}"/>
    <cellStyle name="Percent 4 4 7 3 2 3" xfId="11341" xr:uid="{00000000-0005-0000-0000-0000F4B30000}"/>
    <cellStyle name="Percent 4 4 7 3 2 3 2" xfId="31293" xr:uid="{00000000-0005-0000-0000-0000F5B30000}"/>
    <cellStyle name="Percent 4 4 7 3 2 3 2 2" xfId="51243" xr:uid="{00000000-0005-0000-0000-0000F6B30000}"/>
    <cellStyle name="Percent 4 4 7 3 2 3 3" xfId="22743" xr:uid="{00000000-0005-0000-0000-0000F7B30000}"/>
    <cellStyle name="Percent 4 4 7 3 2 3 4" xfId="42693" xr:uid="{00000000-0005-0000-0000-0000F8B30000}"/>
    <cellStyle name="Percent 4 4 7 3 2 4" xfId="17041" xr:uid="{00000000-0005-0000-0000-0000F9B30000}"/>
    <cellStyle name="Percent 4 4 7 3 2 4 2" xfId="36993" xr:uid="{00000000-0005-0000-0000-0000FAB30000}"/>
    <cellStyle name="Percent 4 4 7 3 2 5" xfId="25593" xr:uid="{00000000-0005-0000-0000-0000FBB30000}"/>
    <cellStyle name="Percent 4 4 7 3 2 5 2" xfId="45543" xr:uid="{00000000-0005-0000-0000-0000FCB30000}"/>
    <cellStyle name="Percent 4 4 7 3 2 6" xfId="14191" xr:uid="{00000000-0005-0000-0000-0000FDB30000}"/>
    <cellStyle name="Percent 4 4 7 3 2 7" xfId="34143" xr:uid="{00000000-0005-0000-0000-0000FEB30000}"/>
    <cellStyle name="Percent 4 4 7 3 3" xfId="8488" xr:uid="{00000000-0005-0000-0000-0000FFB30000}"/>
    <cellStyle name="Percent 4 4 7 3 3 2" xfId="28442" xr:uid="{00000000-0005-0000-0000-000000B40000}"/>
    <cellStyle name="Percent 4 4 7 3 3 2 2" xfId="48392" xr:uid="{00000000-0005-0000-0000-000001B40000}"/>
    <cellStyle name="Percent 4 4 7 3 3 3" xfId="19892" xr:uid="{00000000-0005-0000-0000-000002B40000}"/>
    <cellStyle name="Percent 4 4 7 3 3 4" xfId="39842" xr:uid="{00000000-0005-0000-0000-000003B40000}"/>
    <cellStyle name="Percent 4 4 7 3 4" xfId="11340" xr:uid="{00000000-0005-0000-0000-000004B40000}"/>
    <cellStyle name="Percent 4 4 7 3 4 2" xfId="31292" xr:uid="{00000000-0005-0000-0000-000005B40000}"/>
    <cellStyle name="Percent 4 4 7 3 4 2 2" xfId="51242" xr:uid="{00000000-0005-0000-0000-000006B40000}"/>
    <cellStyle name="Percent 4 4 7 3 4 3" xfId="22742" xr:uid="{00000000-0005-0000-0000-000007B40000}"/>
    <cellStyle name="Percent 4 4 7 3 4 4" xfId="42692" xr:uid="{00000000-0005-0000-0000-000008B40000}"/>
    <cellStyle name="Percent 4 4 7 3 5" xfId="17040" xr:uid="{00000000-0005-0000-0000-000009B40000}"/>
    <cellStyle name="Percent 4 4 7 3 5 2" xfId="36992" xr:uid="{00000000-0005-0000-0000-00000AB40000}"/>
    <cellStyle name="Percent 4 4 7 3 6" xfId="25592" xr:uid="{00000000-0005-0000-0000-00000BB40000}"/>
    <cellStyle name="Percent 4 4 7 3 6 2" xfId="45542" xr:uid="{00000000-0005-0000-0000-00000CB40000}"/>
    <cellStyle name="Percent 4 4 7 3 7" xfId="14190" xr:uid="{00000000-0005-0000-0000-00000DB40000}"/>
    <cellStyle name="Percent 4 4 7 3 8" xfId="34142" xr:uid="{00000000-0005-0000-0000-00000EB40000}"/>
    <cellStyle name="Percent 4 4 7 4" xfId="4365" xr:uid="{00000000-0005-0000-0000-00000FB40000}"/>
    <cellStyle name="Percent 4 4 7 4 2" xfId="8490" xr:uid="{00000000-0005-0000-0000-000010B40000}"/>
    <cellStyle name="Percent 4 4 7 4 2 2" xfId="28444" xr:uid="{00000000-0005-0000-0000-000011B40000}"/>
    <cellStyle name="Percent 4 4 7 4 2 2 2" xfId="48394" xr:uid="{00000000-0005-0000-0000-000012B40000}"/>
    <cellStyle name="Percent 4 4 7 4 2 3" xfId="19894" xr:uid="{00000000-0005-0000-0000-000013B40000}"/>
    <cellStyle name="Percent 4 4 7 4 2 4" xfId="39844" xr:uid="{00000000-0005-0000-0000-000014B40000}"/>
    <cellStyle name="Percent 4 4 7 4 3" xfId="11342" xr:uid="{00000000-0005-0000-0000-000015B40000}"/>
    <cellStyle name="Percent 4 4 7 4 3 2" xfId="31294" xr:uid="{00000000-0005-0000-0000-000016B40000}"/>
    <cellStyle name="Percent 4 4 7 4 3 2 2" xfId="51244" xr:uid="{00000000-0005-0000-0000-000017B40000}"/>
    <cellStyle name="Percent 4 4 7 4 3 3" xfId="22744" xr:uid="{00000000-0005-0000-0000-000018B40000}"/>
    <cellStyle name="Percent 4 4 7 4 3 4" xfId="42694" xr:uid="{00000000-0005-0000-0000-000019B40000}"/>
    <cellStyle name="Percent 4 4 7 4 4" xfId="17042" xr:uid="{00000000-0005-0000-0000-00001AB40000}"/>
    <cellStyle name="Percent 4 4 7 4 4 2" xfId="36994" xr:uid="{00000000-0005-0000-0000-00001BB40000}"/>
    <cellStyle name="Percent 4 4 7 4 5" xfId="25594" xr:uid="{00000000-0005-0000-0000-00001CB40000}"/>
    <cellStyle name="Percent 4 4 7 4 5 2" xfId="45544" xr:uid="{00000000-0005-0000-0000-00001DB40000}"/>
    <cellStyle name="Percent 4 4 7 4 6" xfId="14192" xr:uid="{00000000-0005-0000-0000-00001EB40000}"/>
    <cellStyle name="Percent 4 4 7 4 7" xfId="34144" xr:uid="{00000000-0005-0000-0000-00001FB40000}"/>
    <cellStyle name="Percent 4 4 7 5" xfId="8485" xr:uid="{00000000-0005-0000-0000-000020B40000}"/>
    <cellStyle name="Percent 4 4 7 5 2" xfId="28439" xr:uid="{00000000-0005-0000-0000-000021B40000}"/>
    <cellStyle name="Percent 4 4 7 5 2 2" xfId="48389" xr:uid="{00000000-0005-0000-0000-000022B40000}"/>
    <cellStyle name="Percent 4 4 7 5 3" xfId="19889" xr:uid="{00000000-0005-0000-0000-000023B40000}"/>
    <cellStyle name="Percent 4 4 7 5 4" xfId="39839" xr:uid="{00000000-0005-0000-0000-000024B40000}"/>
    <cellStyle name="Percent 4 4 7 6" xfId="11337" xr:uid="{00000000-0005-0000-0000-000025B40000}"/>
    <cellStyle name="Percent 4 4 7 6 2" xfId="31289" xr:uid="{00000000-0005-0000-0000-000026B40000}"/>
    <cellStyle name="Percent 4 4 7 6 2 2" xfId="51239" xr:uid="{00000000-0005-0000-0000-000027B40000}"/>
    <cellStyle name="Percent 4 4 7 6 3" xfId="22739" xr:uid="{00000000-0005-0000-0000-000028B40000}"/>
    <cellStyle name="Percent 4 4 7 6 4" xfId="42689" xr:uid="{00000000-0005-0000-0000-000029B40000}"/>
    <cellStyle name="Percent 4 4 7 7" xfId="17037" xr:uid="{00000000-0005-0000-0000-00002AB40000}"/>
    <cellStyle name="Percent 4 4 7 7 2" xfId="36989" xr:uid="{00000000-0005-0000-0000-00002BB40000}"/>
    <cellStyle name="Percent 4 4 7 8" xfId="25589" xr:uid="{00000000-0005-0000-0000-00002CB40000}"/>
    <cellStyle name="Percent 4 4 7 8 2" xfId="45539" xr:uid="{00000000-0005-0000-0000-00002DB40000}"/>
    <cellStyle name="Percent 4 4 7 9" xfId="14187" xr:uid="{00000000-0005-0000-0000-00002EB40000}"/>
    <cellStyle name="Percent 4 4 8" xfId="4366" xr:uid="{00000000-0005-0000-0000-00002FB40000}"/>
    <cellStyle name="Percent 4 4 8 2" xfId="4367" xr:uid="{00000000-0005-0000-0000-000030B40000}"/>
    <cellStyle name="Percent 4 4 8 2 2" xfId="8492" xr:uid="{00000000-0005-0000-0000-000031B40000}"/>
    <cellStyle name="Percent 4 4 8 2 2 2" xfId="28446" xr:uid="{00000000-0005-0000-0000-000032B40000}"/>
    <cellStyle name="Percent 4 4 8 2 2 2 2" xfId="48396" xr:uid="{00000000-0005-0000-0000-000033B40000}"/>
    <cellStyle name="Percent 4 4 8 2 2 3" xfId="19896" xr:uid="{00000000-0005-0000-0000-000034B40000}"/>
    <cellStyle name="Percent 4 4 8 2 2 4" xfId="39846" xr:uid="{00000000-0005-0000-0000-000035B40000}"/>
    <cellStyle name="Percent 4 4 8 2 3" xfId="11344" xr:uid="{00000000-0005-0000-0000-000036B40000}"/>
    <cellStyle name="Percent 4 4 8 2 3 2" xfId="31296" xr:uid="{00000000-0005-0000-0000-000037B40000}"/>
    <cellStyle name="Percent 4 4 8 2 3 2 2" xfId="51246" xr:uid="{00000000-0005-0000-0000-000038B40000}"/>
    <cellStyle name="Percent 4 4 8 2 3 3" xfId="22746" xr:uid="{00000000-0005-0000-0000-000039B40000}"/>
    <cellStyle name="Percent 4 4 8 2 3 4" xfId="42696" xr:uid="{00000000-0005-0000-0000-00003AB40000}"/>
    <cellStyle name="Percent 4 4 8 2 4" xfId="17044" xr:uid="{00000000-0005-0000-0000-00003BB40000}"/>
    <cellStyle name="Percent 4 4 8 2 4 2" xfId="36996" xr:uid="{00000000-0005-0000-0000-00003CB40000}"/>
    <cellStyle name="Percent 4 4 8 2 5" xfId="25596" xr:uid="{00000000-0005-0000-0000-00003DB40000}"/>
    <cellStyle name="Percent 4 4 8 2 5 2" xfId="45546" xr:uid="{00000000-0005-0000-0000-00003EB40000}"/>
    <cellStyle name="Percent 4 4 8 2 6" xfId="14194" xr:uid="{00000000-0005-0000-0000-00003FB40000}"/>
    <cellStyle name="Percent 4 4 8 2 7" xfId="34146" xr:uid="{00000000-0005-0000-0000-000040B40000}"/>
    <cellStyle name="Percent 4 4 8 3" xfId="8491" xr:uid="{00000000-0005-0000-0000-000041B40000}"/>
    <cellStyle name="Percent 4 4 8 3 2" xfId="28445" xr:uid="{00000000-0005-0000-0000-000042B40000}"/>
    <cellStyle name="Percent 4 4 8 3 2 2" xfId="48395" xr:uid="{00000000-0005-0000-0000-000043B40000}"/>
    <cellStyle name="Percent 4 4 8 3 3" xfId="19895" xr:uid="{00000000-0005-0000-0000-000044B40000}"/>
    <cellStyle name="Percent 4 4 8 3 4" xfId="39845" xr:uid="{00000000-0005-0000-0000-000045B40000}"/>
    <cellStyle name="Percent 4 4 8 4" xfId="11343" xr:uid="{00000000-0005-0000-0000-000046B40000}"/>
    <cellStyle name="Percent 4 4 8 4 2" xfId="31295" xr:uid="{00000000-0005-0000-0000-000047B40000}"/>
    <cellStyle name="Percent 4 4 8 4 2 2" xfId="51245" xr:uid="{00000000-0005-0000-0000-000048B40000}"/>
    <cellStyle name="Percent 4 4 8 4 3" xfId="22745" xr:uid="{00000000-0005-0000-0000-000049B40000}"/>
    <cellStyle name="Percent 4 4 8 4 4" xfId="42695" xr:uid="{00000000-0005-0000-0000-00004AB40000}"/>
    <cellStyle name="Percent 4 4 8 5" xfId="17043" xr:uid="{00000000-0005-0000-0000-00004BB40000}"/>
    <cellStyle name="Percent 4 4 8 5 2" xfId="36995" xr:uid="{00000000-0005-0000-0000-00004CB40000}"/>
    <cellStyle name="Percent 4 4 8 6" xfId="25595" xr:uid="{00000000-0005-0000-0000-00004DB40000}"/>
    <cellStyle name="Percent 4 4 8 6 2" xfId="45545" xr:uid="{00000000-0005-0000-0000-00004EB40000}"/>
    <cellStyle name="Percent 4 4 8 7" xfId="14193" xr:uid="{00000000-0005-0000-0000-00004FB40000}"/>
    <cellStyle name="Percent 4 4 8 8" xfId="34145" xr:uid="{00000000-0005-0000-0000-000050B40000}"/>
    <cellStyle name="Percent 4 4 9" xfId="4368" xr:uid="{00000000-0005-0000-0000-000051B40000}"/>
    <cellStyle name="Percent 4 4 9 2" xfId="4369" xr:uid="{00000000-0005-0000-0000-000052B40000}"/>
    <cellStyle name="Percent 4 4 9 2 2" xfId="8494" xr:uid="{00000000-0005-0000-0000-000053B40000}"/>
    <cellStyle name="Percent 4 4 9 2 2 2" xfId="28448" xr:uid="{00000000-0005-0000-0000-000054B40000}"/>
    <cellStyle name="Percent 4 4 9 2 2 2 2" xfId="48398" xr:uid="{00000000-0005-0000-0000-000055B40000}"/>
    <cellStyle name="Percent 4 4 9 2 2 3" xfId="19898" xr:uid="{00000000-0005-0000-0000-000056B40000}"/>
    <cellStyle name="Percent 4 4 9 2 2 4" xfId="39848" xr:uid="{00000000-0005-0000-0000-000057B40000}"/>
    <cellStyle name="Percent 4 4 9 2 3" xfId="11346" xr:uid="{00000000-0005-0000-0000-000058B40000}"/>
    <cellStyle name="Percent 4 4 9 2 3 2" xfId="31298" xr:uid="{00000000-0005-0000-0000-000059B40000}"/>
    <cellStyle name="Percent 4 4 9 2 3 2 2" xfId="51248" xr:uid="{00000000-0005-0000-0000-00005AB40000}"/>
    <cellStyle name="Percent 4 4 9 2 3 3" xfId="22748" xr:uid="{00000000-0005-0000-0000-00005BB40000}"/>
    <cellStyle name="Percent 4 4 9 2 3 4" xfId="42698" xr:uid="{00000000-0005-0000-0000-00005CB40000}"/>
    <cellStyle name="Percent 4 4 9 2 4" xfId="17046" xr:uid="{00000000-0005-0000-0000-00005DB40000}"/>
    <cellStyle name="Percent 4 4 9 2 4 2" xfId="36998" xr:uid="{00000000-0005-0000-0000-00005EB40000}"/>
    <cellStyle name="Percent 4 4 9 2 5" xfId="25598" xr:uid="{00000000-0005-0000-0000-00005FB40000}"/>
    <cellStyle name="Percent 4 4 9 2 5 2" xfId="45548" xr:uid="{00000000-0005-0000-0000-000060B40000}"/>
    <cellStyle name="Percent 4 4 9 2 6" xfId="14196" xr:uid="{00000000-0005-0000-0000-000061B40000}"/>
    <cellStyle name="Percent 4 4 9 2 7" xfId="34148" xr:uid="{00000000-0005-0000-0000-000062B40000}"/>
    <cellStyle name="Percent 4 4 9 3" xfId="8493" xr:uid="{00000000-0005-0000-0000-000063B40000}"/>
    <cellStyle name="Percent 4 4 9 3 2" xfId="28447" xr:uid="{00000000-0005-0000-0000-000064B40000}"/>
    <cellStyle name="Percent 4 4 9 3 2 2" xfId="48397" xr:uid="{00000000-0005-0000-0000-000065B40000}"/>
    <cellStyle name="Percent 4 4 9 3 3" xfId="19897" xr:uid="{00000000-0005-0000-0000-000066B40000}"/>
    <cellStyle name="Percent 4 4 9 3 4" xfId="39847" xr:uid="{00000000-0005-0000-0000-000067B40000}"/>
    <cellStyle name="Percent 4 4 9 4" xfId="11345" xr:uid="{00000000-0005-0000-0000-000068B40000}"/>
    <cellStyle name="Percent 4 4 9 4 2" xfId="31297" xr:uid="{00000000-0005-0000-0000-000069B40000}"/>
    <cellStyle name="Percent 4 4 9 4 2 2" xfId="51247" xr:uid="{00000000-0005-0000-0000-00006AB40000}"/>
    <cellStyle name="Percent 4 4 9 4 3" xfId="22747" xr:uid="{00000000-0005-0000-0000-00006BB40000}"/>
    <cellStyle name="Percent 4 4 9 4 4" xfId="42697" xr:uid="{00000000-0005-0000-0000-00006CB40000}"/>
    <cellStyle name="Percent 4 4 9 5" xfId="17045" xr:uid="{00000000-0005-0000-0000-00006DB40000}"/>
    <cellStyle name="Percent 4 4 9 5 2" xfId="36997" xr:uid="{00000000-0005-0000-0000-00006EB40000}"/>
    <cellStyle name="Percent 4 4 9 6" xfId="25597" xr:uid="{00000000-0005-0000-0000-00006FB40000}"/>
    <cellStyle name="Percent 4 4 9 6 2" xfId="45547" xr:uid="{00000000-0005-0000-0000-000070B40000}"/>
    <cellStyle name="Percent 4 4 9 7" xfId="14195" xr:uid="{00000000-0005-0000-0000-000071B40000}"/>
    <cellStyle name="Percent 4 4 9 8" xfId="34147" xr:uid="{00000000-0005-0000-0000-000072B40000}"/>
    <cellStyle name="Percent 4 5" xfId="4370" xr:uid="{00000000-0005-0000-0000-000073B40000}"/>
    <cellStyle name="Percent 4 5 10" xfId="4371" xr:uid="{00000000-0005-0000-0000-000074B40000}"/>
    <cellStyle name="Percent 4 5 10 2" xfId="8496" xr:uid="{00000000-0005-0000-0000-000075B40000}"/>
    <cellStyle name="Percent 4 5 10 2 2" xfId="28450" xr:uid="{00000000-0005-0000-0000-000076B40000}"/>
    <cellStyle name="Percent 4 5 10 2 2 2" xfId="48400" xr:uid="{00000000-0005-0000-0000-000077B40000}"/>
    <cellStyle name="Percent 4 5 10 2 3" xfId="19900" xr:uid="{00000000-0005-0000-0000-000078B40000}"/>
    <cellStyle name="Percent 4 5 10 2 4" xfId="39850" xr:uid="{00000000-0005-0000-0000-000079B40000}"/>
    <cellStyle name="Percent 4 5 10 3" xfId="11348" xr:uid="{00000000-0005-0000-0000-00007AB40000}"/>
    <cellStyle name="Percent 4 5 10 3 2" xfId="31300" xr:uid="{00000000-0005-0000-0000-00007BB40000}"/>
    <cellStyle name="Percent 4 5 10 3 2 2" xfId="51250" xr:uid="{00000000-0005-0000-0000-00007CB40000}"/>
    <cellStyle name="Percent 4 5 10 3 3" xfId="22750" xr:uid="{00000000-0005-0000-0000-00007DB40000}"/>
    <cellStyle name="Percent 4 5 10 3 4" xfId="42700" xr:uid="{00000000-0005-0000-0000-00007EB40000}"/>
    <cellStyle name="Percent 4 5 10 4" xfId="17048" xr:uid="{00000000-0005-0000-0000-00007FB40000}"/>
    <cellStyle name="Percent 4 5 10 4 2" xfId="37000" xr:uid="{00000000-0005-0000-0000-000080B40000}"/>
    <cellStyle name="Percent 4 5 10 5" xfId="25600" xr:uid="{00000000-0005-0000-0000-000081B40000}"/>
    <cellStyle name="Percent 4 5 10 5 2" xfId="45550" xr:uid="{00000000-0005-0000-0000-000082B40000}"/>
    <cellStyle name="Percent 4 5 10 6" xfId="14198" xr:uid="{00000000-0005-0000-0000-000083B40000}"/>
    <cellStyle name="Percent 4 5 10 7" xfId="34150" xr:uid="{00000000-0005-0000-0000-000084B40000}"/>
    <cellStyle name="Percent 4 5 11" xfId="8495" xr:uid="{00000000-0005-0000-0000-000085B40000}"/>
    <cellStyle name="Percent 4 5 11 2" xfId="28449" xr:uid="{00000000-0005-0000-0000-000086B40000}"/>
    <cellStyle name="Percent 4 5 11 2 2" xfId="48399" xr:uid="{00000000-0005-0000-0000-000087B40000}"/>
    <cellStyle name="Percent 4 5 11 3" xfId="19899" xr:uid="{00000000-0005-0000-0000-000088B40000}"/>
    <cellStyle name="Percent 4 5 11 4" xfId="39849" xr:uid="{00000000-0005-0000-0000-000089B40000}"/>
    <cellStyle name="Percent 4 5 12" xfId="11347" xr:uid="{00000000-0005-0000-0000-00008AB40000}"/>
    <cellStyle name="Percent 4 5 12 2" xfId="31299" xr:uid="{00000000-0005-0000-0000-00008BB40000}"/>
    <cellStyle name="Percent 4 5 12 2 2" xfId="51249" xr:uid="{00000000-0005-0000-0000-00008CB40000}"/>
    <cellStyle name="Percent 4 5 12 3" xfId="22749" xr:uid="{00000000-0005-0000-0000-00008DB40000}"/>
    <cellStyle name="Percent 4 5 12 4" xfId="42699" xr:uid="{00000000-0005-0000-0000-00008EB40000}"/>
    <cellStyle name="Percent 4 5 13" xfId="17047" xr:uid="{00000000-0005-0000-0000-00008FB40000}"/>
    <cellStyle name="Percent 4 5 13 2" xfId="36999" xr:uid="{00000000-0005-0000-0000-000090B40000}"/>
    <cellStyle name="Percent 4 5 14" xfId="25599" xr:uid="{00000000-0005-0000-0000-000091B40000}"/>
    <cellStyle name="Percent 4 5 14 2" xfId="45549" xr:uid="{00000000-0005-0000-0000-000092B40000}"/>
    <cellStyle name="Percent 4 5 15" xfId="14197" xr:uid="{00000000-0005-0000-0000-000093B40000}"/>
    <cellStyle name="Percent 4 5 16" xfId="34149" xr:uid="{00000000-0005-0000-0000-000094B40000}"/>
    <cellStyle name="Percent 4 5 2" xfId="4372" xr:uid="{00000000-0005-0000-0000-000095B40000}"/>
    <cellStyle name="Percent 4 5 2 10" xfId="14199" xr:uid="{00000000-0005-0000-0000-000096B40000}"/>
    <cellStyle name="Percent 4 5 2 11" xfId="34151" xr:uid="{00000000-0005-0000-0000-000097B40000}"/>
    <cellStyle name="Percent 4 5 2 2" xfId="4373" xr:uid="{00000000-0005-0000-0000-000098B40000}"/>
    <cellStyle name="Percent 4 5 2 2 10" xfId="34152" xr:uid="{00000000-0005-0000-0000-000099B40000}"/>
    <cellStyle name="Percent 4 5 2 2 2" xfId="4374" xr:uid="{00000000-0005-0000-0000-00009AB40000}"/>
    <cellStyle name="Percent 4 5 2 2 2 2" xfId="4375" xr:uid="{00000000-0005-0000-0000-00009BB40000}"/>
    <cellStyle name="Percent 4 5 2 2 2 2 2" xfId="8500" xr:uid="{00000000-0005-0000-0000-00009CB40000}"/>
    <cellStyle name="Percent 4 5 2 2 2 2 2 2" xfId="28454" xr:uid="{00000000-0005-0000-0000-00009DB40000}"/>
    <cellStyle name="Percent 4 5 2 2 2 2 2 2 2" xfId="48404" xr:uid="{00000000-0005-0000-0000-00009EB40000}"/>
    <cellStyle name="Percent 4 5 2 2 2 2 2 3" xfId="19904" xr:uid="{00000000-0005-0000-0000-00009FB40000}"/>
    <cellStyle name="Percent 4 5 2 2 2 2 2 4" xfId="39854" xr:uid="{00000000-0005-0000-0000-0000A0B40000}"/>
    <cellStyle name="Percent 4 5 2 2 2 2 3" xfId="11352" xr:uid="{00000000-0005-0000-0000-0000A1B40000}"/>
    <cellStyle name="Percent 4 5 2 2 2 2 3 2" xfId="31304" xr:uid="{00000000-0005-0000-0000-0000A2B40000}"/>
    <cellStyle name="Percent 4 5 2 2 2 2 3 2 2" xfId="51254" xr:uid="{00000000-0005-0000-0000-0000A3B40000}"/>
    <cellStyle name="Percent 4 5 2 2 2 2 3 3" xfId="22754" xr:uid="{00000000-0005-0000-0000-0000A4B40000}"/>
    <cellStyle name="Percent 4 5 2 2 2 2 3 4" xfId="42704" xr:uid="{00000000-0005-0000-0000-0000A5B40000}"/>
    <cellStyle name="Percent 4 5 2 2 2 2 4" xfId="17052" xr:uid="{00000000-0005-0000-0000-0000A6B40000}"/>
    <cellStyle name="Percent 4 5 2 2 2 2 4 2" xfId="37004" xr:uid="{00000000-0005-0000-0000-0000A7B40000}"/>
    <cellStyle name="Percent 4 5 2 2 2 2 5" xfId="25604" xr:uid="{00000000-0005-0000-0000-0000A8B40000}"/>
    <cellStyle name="Percent 4 5 2 2 2 2 5 2" xfId="45554" xr:uid="{00000000-0005-0000-0000-0000A9B40000}"/>
    <cellStyle name="Percent 4 5 2 2 2 2 6" xfId="14202" xr:uid="{00000000-0005-0000-0000-0000AAB40000}"/>
    <cellStyle name="Percent 4 5 2 2 2 2 7" xfId="34154" xr:uid="{00000000-0005-0000-0000-0000ABB40000}"/>
    <cellStyle name="Percent 4 5 2 2 2 3" xfId="8499" xr:uid="{00000000-0005-0000-0000-0000ACB40000}"/>
    <cellStyle name="Percent 4 5 2 2 2 3 2" xfId="28453" xr:uid="{00000000-0005-0000-0000-0000ADB40000}"/>
    <cellStyle name="Percent 4 5 2 2 2 3 2 2" xfId="48403" xr:uid="{00000000-0005-0000-0000-0000AEB40000}"/>
    <cellStyle name="Percent 4 5 2 2 2 3 3" xfId="19903" xr:uid="{00000000-0005-0000-0000-0000AFB40000}"/>
    <cellStyle name="Percent 4 5 2 2 2 3 4" xfId="39853" xr:uid="{00000000-0005-0000-0000-0000B0B40000}"/>
    <cellStyle name="Percent 4 5 2 2 2 4" xfId="11351" xr:uid="{00000000-0005-0000-0000-0000B1B40000}"/>
    <cellStyle name="Percent 4 5 2 2 2 4 2" xfId="31303" xr:uid="{00000000-0005-0000-0000-0000B2B40000}"/>
    <cellStyle name="Percent 4 5 2 2 2 4 2 2" xfId="51253" xr:uid="{00000000-0005-0000-0000-0000B3B40000}"/>
    <cellStyle name="Percent 4 5 2 2 2 4 3" xfId="22753" xr:uid="{00000000-0005-0000-0000-0000B4B40000}"/>
    <cellStyle name="Percent 4 5 2 2 2 4 4" xfId="42703" xr:uid="{00000000-0005-0000-0000-0000B5B40000}"/>
    <cellStyle name="Percent 4 5 2 2 2 5" xfId="17051" xr:uid="{00000000-0005-0000-0000-0000B6B40000}"/>
    <cellStyle name="Percent 4 5 2 2 2 5 2" xfId="37003" xr:uid="{00000000-0005-0000-0000-0000B7B40000}"/>
    <cellStyle name="Percent 4 5 2 2 2 6" xfId="25603" xr:uid="{00000000-0005-0000-0000-0000B8B40000}"/>
    <cellStyle name="Percent 4 5 2 2 2 6 2" xfId="45553" xr:uid="{00000000-0005-0000-0000-0000B9B40000}"/>
    <cellStyle name="Percent 4 5 2 2 2 7" xfId="14201" xr:uid="{00000000-0005-0000-0000-0000BAB40000}"/>
    <cellStyle name="Percent 4 5 2 2 2 8" xfId="34153" xr:uid="{00000000-0005-0000-0000-0000BBB40000}"/>
    <cellStyle name="Percent 4 5 2 2 3" xfId="4376" xr:uid="{00000000-0005-0000-0000-0000BCB40000}"/>
    <cellStyle name="Percent 4 5 2 2 3 2" xfId="4377" xr:uid="{00000000-0005-0000-0000-0000BDB40000}"/>
    <cellStyle name="Percent 4 5 2 2 3 2 2" xfId="8502" xr:uid="{00000000-0005-0000-0000-0000BEB40000}"/>
    <cellStyle name="Percent 4 5 2 2 3 2 2 2" xfId="28456" xr:uid="{00000000-0005-0000-0000-0000BFB40000}"/>
    <cellStyle name="Percent 4 5 2 2 3 2 2 2 2" xfId="48406" xr:uid="{00000000-0005-0000-0000-0000C0B40000}"/>
    <cellStyle name="Percent 4 5 2 2 3 2 2 3" xfId="19906" xr:uid="{00000000-0005-0000-0000-0000C1B40000}"/>
    <cellStyle name="Percent 4 5 2 2 3 2 2 4" xfId="39856" xr:uid="{00000000-0005-0000-0000-0000C2B40000}"/>
    <cellStyle name="Percent 4 5 2 2 3 2 3" xfId="11354" xr:uid="{00000000-0005-0000-0000-0000C3B40000}"/>
    <cellStyle name="Percent 4 5 2 2 3 2 3 2" xfId="31306" xr:uid="{00000000-0005-0000-0000-0000C4B40000}"/>
    <cellStyle name="Percent 4 5 2 2 3 2 3 2 2" xfId="51256" xr:uid="{00000000-0005-0000-0000-0000C5B40000}"/>
    <cellStyle name="Percent 4 5 2 2 3 2 3 3" xfId="22756" xr:uid="{00000000-0005-0000-0000-0000C6B40000}"/>
    <cellStyle name="Percent 4 5 2 2 3 2 3 4" xfId="42706" xr:uid="{00000000-0005-0000-0000-0000C7B40000}"/>
    <cellStyle name="Percent 4 5 2 2 3 2 4" xfId="17054" xr:uid="{00000000-0005-0000-0000-0000C8B40000}"/>
    <cellStyle name="Percent 4 5 2 2 3 2 4 2" xfId="37006" xr:uid="{00000000-0005-0000-0000-0000C9B40000}"/>
    <cellStyle name="Percent 4 5 2 2 3 2 5" xfId="25606" xr:uid="{00000000-0005-0000-0000-0000CAB40000}"/>
    <cellStyle name="Percent 4 5 2 2 3 2 5 2" xfId="45556" xr:uid="{00000000-0005-0000-0000-0000CBB40000}"/>
    <cellStyle name="Percent 4 5 2 2 3 2 6" xfId="14204" xr:uid="{00000000-0005-0000-0000-0000CCB40000}"/>
    <cellStyle name="Percent 4 5 2 2 3 2 7" xfId="34156" xr:uid="{00000000-0005-0000-0000-0000CDB40000}"/>
    <cellStyle name="Percent 4 5 2 2 3 3" xfId="8501" xr:uid="{00000000-0005-0000-0000-0000CEB40000}"/>
    <cellStyle name="Percent 4 5 2 2 3 3 2" xfId="28455" xr:uid="{00000000-0005-0000-0000-0000CFB40000}"/>
    <cellStyle name="Percent 4 5 2 2 3 3 2 2" xfId="48405" xr:uid="{00000000-0005-0000-0000-0000D0B40000}"/>
    <cellStyle name="Percent 4 5 2 2 3 3 3" xfId="19905" xr:uid="{00000000-0005-0000-0000-0000D1B40000}"/>
    <cellStyle name="Percent 4 5 2 2 3 3 4" xfId="39855" xr:uid="{00000000-0005-0000-0000-0000D2B40000}"/>
    <cellStyle name="Percent 4 5 2 2 3 4" xfId="11353" xr:uid="{00000000-0005-0000-0000-0000D3B40000}"/>
    <cellStyle name="Percent 4 5 2 2 3 4 2" xfId="31305" xr:uid="{00000000-0005-0000-0000-0000D4B40000}"/>
    <cellStyle name="Percent 4 5 2 2 3 4 2 2" xfId="51255" xr:uid="{00000000-0005-0000-0000-0000D5B40000}"/>
    <cellStyle name="Percent 4 5 2 2 3 4 3" xfId="22755" xr:uid="{00000000-0005-0000-0000-0000D6B40000}"/>
    <cellStyle name="Percent 4 5 2 2 3 4 4" xfId="42705" xr:uid="{00000000-0005-0000-0000-0000D7B40000}"/>
    <cellStyle name="Percent 4 5 2 2 3 5" xfId="17053" xr:uid="{00000000-0005-0000-0000-0000D8B40000}"/>
    <cellStyle name="Percent 4 5 2 2 3 5 2" xfId="37005" xr:uid="{00000000-0005-0000-0000-0000D9B40000}"/>
    <cellStyle name="Percent 4 5 2 2 3 6" xfId="25605" xr:uid="{00000000-0005-0000-0000-0000DAB40000}"/>
    <cellStyle name="Percent 4 5 2 2 3 6 2" xfId="45555" xr:uid="{00000000-0005-0000-0000-0000DBB40000}"/>
    <cellStyle name="Percent 4 5 2 2 3 7" xfId="14203" xr:uid="{00000000-0005-0000-0000-0000DCB40000}"/>
    <cellStyle name="Percent 4 5 2 2 3 8" xfId="34155" xr:uid="{00000000-0005-0000-0000-0000DDB40000}"/>
    <cellStyle name="Percent 4 5 2 2 4" xfId="4378" xr:uid="{00000000-0005-0000-0000-0000DEB40000}"/>
    <cellStyle name="Percent 4 5 2 2 4 2" xfId="8503" xr:uid="{00000000-0005-0000-0000-0000DFB40000}"/>
    <cellStyle name="Percent 4 5 2 2 4 2 2" xfId="28457" xr:uid="{00000000-0005-0000-0000-0000E0B40000}"/>
    <cellStyle name="Percent 4 5 2 2 4 2 2 2" xfId="48407" xr:uid="{00000000-0005-0000-0000-0000E1B40000}"/>
    <cellStyle name="Percent 4 5 2 2 4 2 3" xfId="19907" xr:uid="{00000000-0005-0000-0000-0000E2B40000}"/>
    <cellStyle name="Percent 4 5 2 2 4 2 4" xfId="39857" xr:uid="{00000000-0005-0000-0000-0000E3B40000}"/>
    <cellStyle name="Percent 4 5 2 2 4 3" xfId="11355" xr:uid="{00000000-0005-0000-0000-0000E4B40000}"/>
    <cellStyle name="Percent 4 5 2 2 4 3 2" xfId="31307" xr:uid="{00000000-0005-0000-0000-0000E5B40000}"/>
    <cellStyle name="Percent 4 5 2 2 4 3 2 2" xfId="51257" xr:uid="{00000000-0005-0000-0000-0000E6B40000}"/>
    <cellStyle name="Percent 4 5 2 2 4 3 3" xfId="22757" xr:uid="{00000000-0005-0000-0000-0000E7B40000}"/>
    <cellStyle name="Percent 4 5 2 2 4 3 4" xfId="42707" xr:uid="{00000000-0005-0000-0000-0000E8B40000}"/>
    <cellStyle name="Percent 4 5 2 2 4 4" xfId="17055" xr:uid="{00000000-0005-0000-0000-0000E9B40000}"/>
    <cellStyle name="Percent 4 5 2 2 4 4 2" xfId="37007" xr:uid="{00000000-0005-0000-0000-0000EAB40000}"/>
    <cellStyle name="Percent 4 5 2 2 4 5" xfId="25607" xr:uid="{00000000-0005-0000-0000-0000EBB40000}"/>
    <cellStyle name="Percent 4 5 2 2 4 5 2" xfId="45557" xr:uid="{00000000-0005-0000-0000-0000ECB40000}"/>
    <cellStyle name="Percent 4 5 2 2 4 6" xfId="14205" xr:uid="{00000000-0005-0000-0000-0000EDB40000}"/>
    <cellStyle name="Percent 4 5 2 2 4 7" xfId="34157" xr:uid="{00000000-0005-0000-0000-0000EEB40000}"/>
    <cellStyle name="Percent 4 5 2 2 5" xfId="8498" xr:uid="{00000000-0005-0000-0000-0000EFB40000}"/>
    <cellStyle name="Percent 4 5 2 2 5 2" xfId="28452" xr:uid="{00000000-0005-0000-0000-0000F0B40000}"/>
    <cellStyle name="Percent 4 5 2 2 5 2 2" xfId="48402" xr:uid="{00000000-0005-0000-0000-0000F1B40000}"/>
    <cellStyle name="Percent 4 5 2 2 5 3" xfId="19902" xr:uid="{00000000-0005-0000-0000-0000F2B40000}"/>
    <cellStyle name="Percent 4 5 2 2 5 4" xfId="39852" xr:uid="{00000000-0005-0000-0000-0000F3B40000}"/>
    <cellStyle name="Percent 4 5 2 2 6" xfId="11350" xr:uid="{00000000-0005-0000-0000-0000F4B40000}"/>
    <cellStyle name="Percent 4 5 2 2 6 2" xfId="31302" xr:uid="{00000000-0005-0000-0000-0000F5B40000}"/>
    <cellStyle name="Percent 4 5 2 2 6 2 2" xfId="51252" xr:uid="{00000000-0005-0000-0000-0000F6B40000}"/>
    <cellStyle name="Percent 4 5 2 2 6 3" xfId="22752" xr:uid="{00000000-0005-0000-0000-0000F7B40000}"/>
    <cellStyle name="Percent 4 5 2 2 6 4" xfId="42702" xr:uid="{00000000-0005-0000-0000-0000F8B40000}"/>
    <cellStyle name="Percent 4 5 2 2 7" xfId="17050" xr:uid="{00000000-0005-0000-0000-0000F9B40000}"/>
    <cellStyle name="Percent 4 5 2 2 7 2" xfId="37002" xr:uid="{00000000-0005-0000-0000-0000FAB40000}"/>
    <cellStyle name="Percent 4 5 2 2 8" xfId="25602" xr:uid="{00000000-0005-0000-0000-0000FBB40000}"/>
    <cellStyle name="Percent 4 5 2 2 8 2" xfId="45552" xr:uid="{00000000-0005-0000-0000-0000FCB40000}"/>
    <cellStyle name="Percent 4 5 2 2 9" xfId="14200" xr:uid="{00000000-0005-0000-0000-0000FDB40000}"/>
    <cellStyle name="Percent 4 5 2 3" xfId="4379" xr:uid="{00000000-0005-0000-0000-0000FEB40000}"/>
    <cellStyle name="Percent 4 5 2 3 2" xfId="4380" xr:uid="{00000000-0005-0000-0000-0000FFB40000}"/>
    <cellStyle name="Percent 4 5 2 3 2 2" xfId="8505" xr:uid="{00000000-0005-0000-0000-000000B50000}"/>
    <cellStyle name="Percent 4 5 2 3 2 2 2" xfId="28459" xr:uid="{00000000-0005-0000-0000-000001B50000}"/>
    <cellStyle name="Percent 4 5 2 3 2 2 2 2" xfId="48409" xr:uid="{00000000-0005-0000-0000-000002B50000}"/>
    <cellStyle name="Percent 4 5 2 3 2 2 3" xfId="19909" xr:uid="{00000000-0005-0000-0000-000003B50000}"/>
    <cellStyle name="Percent 4 5 2 3 2 2 4" xfId="39859" xr:uid="{00000000-0005-0000-0000-000004B50000}"/>
    <cellStyle name="Percent 4 5 2 3 2 3" xfId="11357" xr:uid="{00000000-0005-0000-0000-000005B50000}"/>
    <cellStyle name="Percent 4 5 2 3 2 3 2" xfId="31309" xr:uid="{00000000-0005-0000-0000-000006B50000}"/>
    <cellStyle name="Percent 4 5 2 3 2 3 2 2" xfId="51259" xr:uid="{00000000-0005-0000-0000-000007B50000}"/>
    <cellStyle name="Percent 4 5 2 3 2 3 3" xfId="22759" xr:uid="{00000000-0005-0000-0000-000008B50000}"/>
    <cellStyle name="Percent 4 5 2 3 2 3 4" xfId="42709" xr:uid="{00000000-0005-0000-0000-000009B50000}"/>
    <cellStyle name="Percent 4 5 2 3 2 4" xfId="17057" xr:uid="{00000000-0005-0000-0000-00000AB50000}"/>
    <cellStyle name="Percent 4 5 2 3 2 4 2" xfId="37009" xr:uid="{00000000-0005-0000-0000-00000BB50000}"/>
    <cellStyle name="Percent 4 5 2 3 2 5" xfId="25609" xr:uid="{00000000-0005-0000-0000-00000CB50000}"/>
    <cellStyle name="Percent 4 5 2 3 2 5 2" xfId="45559" xr:uid="{00000000-0005-0000-0000-00000DB50000}"/>
    <cellStyle name="Percent 4 5 2 3 2 6" xfId="14207" xr:uid="{00000000-0005-0000-0000-00000EB50000}"/>
    <cellStyle name="Percent 4 5 2 3 2 7" xfId="34159" xr:uid="{00000000-0005-0000-0000-00000FB50000}"/>
    <cellStyle name="Percent 4 5 2 3 3" xfId="8504" xr:uid="{00000000-0005-0000-0000-000010B50000}"/>
    <cellStyle name="Percent 4 5 2 3 3 2" xfId="28458" xr:uid="{00000000-0005-0000-0000-000011B50000}"/>
    <cellStyle name="Percent 4 5 2 3 3 2 2" xfId="48408" xr:uid="{00000000-0005-0000-0000-000012B50000}"/>
    <cellStyle name="Percent 4 5 2 3 3 3" xfId="19908" xr:uid="{00000000-0005-0000-0000-000013B50000}"/>
    <cellStyle name="Percent 4 5 2 3 3 4" xfId="39858" xr:uid="{00000000-0005-0000-0000-000014B50000}"/>
    <cellStyle name="Percent 4 5 2 3 4" xfId="11356" xr:uid="{00000000-0005-0000-0000-000015B50000}"/>
    <cellStyle name="Percent 4 5 2 3 4 2" xfId="31308" xr:uid="{00000000-0005-0000-0000-000016B50000}"/>
    <cellStyle name="Percent 4 5 2 3 4 2 2" xfId="51258" xr:uid="{00000000-0005-0000-0000-000017B50000}"/>
    <cellStyle name="Percent 4 5 2 3 4 3" xfId="22758" xr:uid="{00000000-0005-0000-0000-000018B50000}"/>
    <cellStyle name="Percent 4 5 2 3 4 4" xfId="42708" xr:uid="{00000000-0005-0000-0000-000019B50000}"/>
    <cellStyle name="Percent 4 5 2 3 5" xfId="17056" xr:uid="{00000000-0005-0000-0000-00001AB50000}"/>
    <cellStyle name="Percent 4 5 2 3 5 2" xfId="37008" xr:uid="{00000000-0005-0000-0000-00001BB50000}"/>
    <cellStyle name="Percent 4 5 2 3 6" xfId="25608" xr:uid="{00000000-0005-0000-0000-00001CB50000}"/>
    <cellStyle name="Percent 4 5 2 3 6 2" xfId="45558" xr:uid="{00000000-0005-0000-0000-00001DB50000}"/>
    <cellStyle name="Percent 4 5 2 3 7" xfId="14206" xr:uid="{00000000-0005-0000-0000-00001EB50000}"/>
    <cellStyle name="Percent 4 5 2 3 8" xfId="34158" xr:uid="{00000000-0005-0000-0000-00001FB50000}"/>
    <cellStyle name="Percent 4 5 2 4" xfId="4381" xr:uid="{00000000-0005-0000-0000-000020B50000}"/>
    <cellStyle name="Percent 4 5 2 4 2" xfId="4382" xr:uid="{00000000-0005-0000-0000-000021B50000}"/>
    <cellStyle name="Percent 4 5 2 4 2 2" xfId="8507" xr:uid="{00000000-0005-0000-0000-000022B50000}"/>
    <cellStyle name="Percent 4 5 2 4 2 2 2" xfId="28461" xr:uid="{00000000-0005-0000-0000-000023B50000}"/>
    <cellStyle name="Percent 4 5 2 4 2 2 2 2" xfId="48411" xr:uid="{00000000-0005-0000-0000-000024B50000}"/>
    <cellStyle name="Percent 4 5 2 4 2 2 3" xfId="19911" xr:uid="{00000000-0005-0000-0000-000025B50000}"/>
    <cellStyle name="Percent 4 5 2 4 2 2 4" xfId="39861" xr:uid="{00000000-0005-0000-0000-000026B50000}"/>
    <cellStyle name="Percent 4 5 2 4 2 3" xfId="11359" xr:uid="{00000000-0005-0000-0000-000027B50000}"/>
    <cellStyle name="Percent 4 5 2 4 2 3 2" xfId="31311" xr:uid="{00000000-0005-0000-0000-000028B50000}"/>
    <cellStyle name="Percent 4 5 2 4 2 3 2 2" xfId="51261" xr:uid="{00000000-0005-0000-0000-000029B50000}"/>
    <cellStyle name="Percent 4 5 2 4 2 3 3" xfId="22761" xr:uid="{00000000-0005-0000-0000-00002AB50000}"/>
    <cellStyle name="Percent 4 5 2 4 2 3 4" xfId="42711" xr:uid="{00000000-0005-0000-0000-00002BB50000}"/>
    <cellStyle name="Percent 4 5 2 4 2 4" xfId="17059" xr:uid="{00000000-0005-0000-0000-00002CB50000}"/>
    <cellStyle name="Percent 4 5 2 4 2 4 2" xfId="37011" xr:uid="{00000000-0005-0000-0000-00002DB50000}"/>
    <cellStyle name="Percent 4 5 2 4 2 5" xfId="25611" xr:uid="{00000000-0005-0000-0000-00002EB50000}"/>
    <cellStyle name="Percent 4 5 2 4 2 5 2" xfId="45561" xr:uid="{00000000-0005-0000-0000-00002FB50000}"/>
    <cellStyle name="Percent 4 5 2 4 2 6" xfId="14209" xr:uid="{00000000-0005-0000-0000-000030B50000}"/>
    <cellStyle name="Percent 4 5 2 4 2 7" xfId="34161" xr:uid="{00000000-0005-0000-0000-000031B50000}"/>
    <cellStyle name="Percent 4 5 2 4 3" xfId="8506" xr:uid="{00000000-0005-0000-0000-000032B50000}"/>
    <cellStyle name="Percent 4 5 2 4 3 2" xfId="28460" xr:uid="{00000000-0005-0000-0000-000033B50000}"/>
    <cellStyle name="Percent 4 5 2 4 3 2 2" xfId="48410" xr:uid="{00000000-0005-0000-0000-000034B50000}"/>
    <cellStyle name="Percent 4 5 2 4 3 3" xfId="19910" xr:uid="{00000000-0005-0000-0000-000035B50000}"/>
    <cellStyle name="Percent 4 5 2 4 3 4" xfId="39860" xr:uid="{00000000-0005-0000-0000-000036B50000}"/>
    <cellStyle name="Percent 4 5 2 4 4" xfId="11358" xr:uid="{00000000-0005-0000-0000-000037B50000}"/>
    <cellStyle name="Percent 4 5 2 4 4 2" xfId="31310" xr:uid="{00000000-0005-0000-0000-000038B50000}"/>
    <cellStyle name="Percent 4 5 2 4 4 2 2" xfId="51260" xr:uid="{00000000-0005-0000-0000-000039B50000}"/>
    <cellStyle name="Percent 4 5 2 4 4 3" xfId="22760" xr:uid="{00000000-0005-0000-0000-00003AB50000}"/>
    <cellStyle name="Percent 4 5 2 4 4 4" xfId="42710" xr:uid="{00000000-0005-0000-0000-00003BB50000}"/>
    <cellStyle name="Percent 4 5 2 4 5" xfId="17058" xr:uid="{00000000-0005-0000-0000-00003CB50000}"/>
    <cellStyle name="Percent 4 5 2 4 5 2" xfId="37010" xr:uid="{00000000-0005-0000-0000-00003DB50000}"/>
    <cellStyle name="Percent 4 5 2 4 6" xfId="25610" xr:uid="{00000000-0005-0000-0000-00003EB50000}"/>
    <cellStyle name="Percent 4 5 2 4 6 2" xfId="45560" xr:uid="{00000000-0005-0000-0000-00003FB50000}"/>
    <cellStyle name="Percent 4 5 2 4 7" xfId="14208" xr:uid="{00000000-0005-0000-0000-000040B50000}"/>
    <cellStyle name="Percent 4 5 2 4 8" xfId="34160" xr:uid="{00000000-0005-0000-0000-000041B50000}"/>
    <cellStyle name="Percent 4 5 2 5" xfId="4383" xr:uid="{00000000-0005-0000-0000-000042B50000}"/>
    <cellStyle name="Percent 4 5 2 5 2" xfId="8508" xr:uid="{00000000-0005-0000-0000-000043B50000}"/>
    <cellStyle name="Percent 4 5 2 5 2 2" xfId="28462" xr:uid="{00000000-0005-0000-0000-000044B50000}"/>
    <cellStyle name="Percent 4 5 2 5 2 2 2" xfId="48412" xr:uid="{00000000-0005-0000-0000-000045B50000}"/>
    <cellStyle name="Percent 4 5 2 5 2 3" xfId="19912" xr:uid="{00000000-0005-0000-0000-000046B50000}"/>
    <cellStyle name="Percent 4 5 2 5 2 4" xfId="39862" xr:uid="{00000000-0005-0000-0000-000047B50000}"/>
    <cellStyle name="Percent 4 5 2 5 3" xfId="11360" xr:uid="{00000000-0005-0000-0000-000048B50000}"/>
    <cellStyle name="Percent 4 5 2 5 3 2" xfId="31312" xr:uid="{00000000-0005-0000-0000-000049B50000}"/>
    <cellStyle name="Percent 4 5 2 5 3 2 2" xfId="51262" xr:uid="{00000000-0005-0000-0000-00004AB50000}"/>
    <cellStyle name="Percent 4 5 2 5 3 3" xfId="22762" xr:uid="{00000000-0005-0000-0000-00004BB50000}"/>
    <cellStyle name="Percent 4 5 2 5 3 4" xfId="42712" xr:uid="{00000000-0005-0000-0000-00004CB50000}"/>
    <cellStyle name="Percent 4 5 2 5 4" xfId="17060" xr:uid="{00000000-0005-0000-0000-00004DB50000}"/>
    <cellStyle name="Percent 4 5 2 5 4 2" xfId="37012" xr:uid="{00000000-0005-0000-0000-00004EB50000}"/>
    <cellStyle name="Percent 4 5 2 5 5" xfId="25612" xr:uid="{00000000-0005-0000-0000-00004FB50000}"/>
    <cellStyle name="Percent 4 5 2 5 5 2" xfId="45562" xr:uid="{00000000-0005-0000-0000-000050B50000}"/>
    <cellStyle name="Percent 4 5 2 5 6" xfId="14210" xr:uid="{00000000-0005-0000-0000-000051B50000}"/>
    <cellStyle name="Percent 4 5 2 5 7" xfId="34162" xr:uid="{00000000-0005-0000-0000-000052B50000}"/>
    <cellStyle name="Percent 4 5 2 6" xfId="8497" xr:uid="{00000000-0005-0000-0000-000053B50000}"/>
    <cellStyle name="Percent 4 5 2 6 2" xfId="28451" xr:uid="{00000000-0005-0000-0000-000054B50000}"/>
    <cellStyle name="Percent 4 5 2 6 2 2" xfId="48401" xr:uid="{00000000-0005-0000-0000-000055B50000}"/>
    <cellStyle name="Percent 4 5 2 6 3" xfId="19901" xr:uid="{00000000-0005-0000-0000-000056B50000}"/>
    <cellStyle name="Percent 4 5 2 6 4" xfId="39851" xr:uid="{00000000-0005-0000-0000-000057B50000}"/>
    <cellStyle name="Percent 4 5 2 7" xfId="11349" xr:uid="{00000000-0005-0000-0000-000058B50000}"/>
    <cellStyle name="Percent 4 5 2 7 2" xfId="31301" xr:uid="{00000000-0005-0000-0000-000059B50000}"/>
    <cellStyle name="Percent 4 5 2 7 2 2" xfId="51251" xr:uid="{00000000-0005-0000-0000-00005AB50000}"/>
    <cellStyle name="Percent 4 5 2 7 3" xfId="22751" xr:uid="{00000000-0005-0000-0000-00005BB50000}"/>
    <cellStyle name="Percent 4 5 2 7 4" xfId="42701" xr:uid="{00000000-0005-0000-0000-00005CB50000}"/>
    <cellStyle name="Percent 4 5 2 8" xfId="17049" xr:uid="{00000000-0005-0000-0000-00005DB50000}"/>
    <cellStyle name="Percent 4 5 2 8 2" xfId="37001" xr:uid="{00000000-0005-0000-0000-00005EB50000}"/>
    <cellStyle name="Percent 4 5 2 9" xfId="25601" xr:uid="{00000000-0005-0000-0000-00005FB50000}"/>
    <cellStyle name="Percent 4 5 2 9 2" xfId="45551" xr:uid="{00000000-0005-0000-0000-000060B50000}"/>
    <cellStyle name="Percent 4 5 3" xfId="4384" xr:uid="{00000000-0005-0000-0000-000061B50000}"/>
    <cellStyle name="Percent 4 5 3 10" xfId="14211" xr:uid="{00000000-0005-0000-0000-000062B50000}"/>
    <cellStyle name="Percent 4 5 3 11" xfId="34163" xr:uid="{00000000-0005-0000-0000-000063B50000}"/>
    <cellStyle name="Percent 4 5 3 2" xfId="4385" xr:uid="{00000000-0005-0000-0000-000064B50000}"/>
    <cellStyle name="Percent 4 5 3 2 10" xfId="34164" xr:uid="{00000000-0005-0000-0000-000065B50000}"/>
    <cellStyle name="Percent 4 5 3 2 2" xfId="4386" xr:uid="{00000000-0005-0000-0000-000066B50000}"/>
    <cellStyle name="Percent 4 5 3 2 2 2" xfId="4387" xr:uid="{00000000-0005-0000-0000-000067B50000}"/>
    <cellStyle name="Percent 4 5 3 2 2 2 2" xfId="8512" xr:uid="{00000000-0005-0000-0000-000068B50000}"/>
    <cellStyle name="Percent 4 5 3 2 2 2 2 2" xfId="28466" xr:uid="{00000000-0005-0000-0000-000069B50000}"/>
    <cellStyle name="Percent 4 5 3 2 2 2 2 2 2" xfId="48416" xr:uid="{00000000-0005-0000-0000-00006AB50000}"/>
    <cellStyle name="Percent 4 5 3 2 2 2 2 3" xfId="19916" xr:uid="{00000000-0005-0000-0000-00006BB50000}"/>
    <cellStyle name="Percent 4 5 3 2 2 2 2 4" xfId="39866" xr:uid="{00000000-0005-0000-0000-00006CB50000}"/>
    <cellStyle name="Percent 4 5 3 2 2 2 3" xfId="11364" xr:uid="{00000000-0005-0000-0000-00006DB50000}"/>
    <cellStyle name="Percent 4 5 3 2 2 2 3 2" xfId="31316" xr:uid="{00000000-0005-0000-0000-00006EB50000}"/>
    <cellStyle name="Percent 4 5 3 2 2 2 3 2 2" xfId="51266" xr:uid="{00000000-0005-0000-0000-00006FB50000}"/>
    <cellStyle name="Percent 4 5 3 2 2 2 3 3" xfId="22766" xr:uid="{00000000-0005-0000-0000-000070B50000}"/>
    <cellStyle name="Percent 4 5 3 2 2 2 3 4" xfId="42716" xr:uid="{00000000-0005-0000-0000-000071B50000}"/>
    <cellStyle name="Percent 4 5 3 2 2 2 4" xfId="17064" xr:uid="{00000000-0005-0000-0000-000072B50000}"/>
    <cellStyle name="Percent 4 5 3 2 2 2 4 2" xfId="37016" xr:uid="{00000000-0005-0000-0000-000073B50000}"/>
    <cellStyle name="Percent 4 5 3 2 2 2 5" xfId="25616" xr:uid="{00000000-0005-0000-0000-000074B50000}"/>
    <cellStyle name="Percent 4 5 3 2 2 2 5 2" xfId="45566" xr:uid="{00000000-0005-0000-0000-000075B50000}"/>
    <cellStyle name="Percent 4 5 3 2 2 2 6" xfId="14214" xr:uid="{00000000-0005-0000-0000-000076B50000}"/>
    <cellStyle name="Percent 4 5 3 2 2 2 7" xfId="34166" xr:uid="{00000000-0005-0000-0000-000077B50000}"/>
    <cellStyle name="Percent 4 5 3 2 2 3" xfId="8511" xr:uid="{00000000-0005-0000-0000-000078B50000}"/>
    <cellStyle name="Percent 4 5 3 2 2 3 2" xfId="28465" xr:uid="{00000000-0005-0000-0000-000079B50000}"/>
    <cellStyle name="Percent 4 5 3 2 2 3 2 2" xfId="48415" xr:uid="{00000000-0005-0000-0000-00007AB50000}"/>
    <cellStyle name="Percent 4 5 3 2 2 3 3" xfId="19915" xr:uid="{00000000-0005-0000-0000-00007BB50000}"/>
    <cellStyle name="Percent 4 5 3 2 2 3 4" xfId="39865" xr:uid="{00000000-0005-0000-0000-00007CB50000}"/>
    <cellStyle name="Percent 4 5 3 2 2 4" xfId="11363" xr:uid="{00000000-0005-0000-0000-00007DB50000}"/>
    <cellStyle name="Percent 4 5 3 2 2 4 2" xfId="31315" xr:uid="{00000000-0005-0000-0000-00007EB50000}"/>
    <cellStyle name="Percent 4 5 3 2 2 4 2 2" xfId="51265" xr:uid="{00000000-0005-0000-0000-00007FB50000}"/>
    <cellStyle name="Percent 4 5 3 2 2 4 3" xfId="22765" xr:uid="{00000000-0005-0000-0000-000080B50000}"/>
    <cellStyle name="Percent 4 5 3 2 2 4 4" xfId="42715" xr:uid="{00000000-0005-0000-0000-000081B50000}"/>
    <cellStyle name="Percent 4 5 3 2 2 5" xfId="17063" xr:uid="{00000000-0005-0000-0000-000082B50000}"/>
    <cellStyle name="Percent 4 5 3 2 2 5 2" xfId="37015" xr:uid="{00000000-0005-0000-0000-000083B50000}"/>
    <cellStyle name="Percent 4 5 3 2 2 6" xfId="25615" xr:uid="{00000000-0005-0000-0000-000084B50000}"/>
    <cellStyle name="Percent 4 5 3 2 2 6 2" xfId="45565" xr:uid="{00000000-0005-0000-0000-000085B50000}"/>
    <cellStyle name="Percent 4 5 3 2 2 7" xfId="14213" xr:uid="{00000000-0005-0000-0000-000086B50000}"/>
    <cellStyle name="Percent 4 5 3 2 2 8" xfId="34165" xr:uid="{00000000-0005-0000-0000-000087B50000}"/>
    <cellStyle name="Percent 4 5 3 2 3" xfId="4388" xr:uid="{00000000-0005-0000-0000-000088B50000}"/>
    <cellStyle name="Percent 4 5 3 2 3 2" xfId="4389" xr:uid="{00000000-0005-0000-0000-000089B50000}"/>
    <cellStyle name="Percent 4 5 3 2 3 2 2" xfId="8514" xr:uid="{00000000-0005-0000-0000-00008AB50000}"/>
    <cellStyle name="Percent 4 5 3 2 3 2 2 2" xfId="28468" xr:uid="{00000000-0005-0000-0000-00008BB50000}"/>
    <cellStyle name="Percent 4 5 3 2 3 2 2 2 2" xfId="48418" xr:uid="{00000000-0005-0000-0000-00008CB50000}"/>
    <cellStyle name="Percent 4 5 3 2 3 2 2 3" xfId="19918" xr:uid="{00000000-0005-0000-0000-00008DB50000}"/>
    <cellStyle name="Percent 4 5 3 2 3 2 2 4" xfId="39868" xr:uid="{00000000-0005-0000-0000-00008EB50000}"/>
    <cellStyle name="Percent 4 5 3 2 3 2 3" xfId="11366" xr:uid="{00000000-0005-0000-0000-00008FB50000}"/>
    <cellStyle name="Percent 4 5 3 2 3 2 3 2" xfId="31318" xr:uid="{00000000-0005-0000-0000-000090B50000}"/>
    <cellStyle name="Percent 4 5 3 2 3 2 3 2 2" xfId="51268" xr:uid="{00000000-0005-0000-0000-000091B50000}"/>
    <cellStyle name="Percent 4 5 3 2 3 2 3 3" xfId="22768" xr:uid="{00000000-0005-0000-0000-000092B50000}"/>
    <cellStyle name="Percent 4 5 3 2 3 2 3 4" xfId="42718" xr:uid="{00000000-0005-0000-0000-000093B50000}"/>
    <cellStyle name="Percent 4 5 3 2 3 2 4" xfId="17066" xr:uid="{00000000-0005-0000-0000-000094B50000}"/>
    <cellStyle name="Percent 4 5 3 2 3 2 4 2" xfId="37018" xr:uid="{00000000-0005-0000-0000-000095B50000}"/>
    <cellStyle name="Percent 4 5 3 2 3 2 5" xfId="25618" xr:uid="{00000000-0005-0000-0000-000096B50000}"/>
    <cellStyle name="Percent 4 5 3 2 3 2 5 2" xfId="45568" xr:uid="{00000000-0005-0000-0000-000097B50000}"/>
    <cellStyle name="Percent 4 5 3 2 3 2 6" xfId="14216" xr:uid="{00000000-0005-0000-0000-000098B50000}"/>
    <cellStyle name="Percent 4 5 3 2 3 2 7" xfId="34168" xr:uid="{00000000-0005-0000-0000-000099B50000}"/>
    <cellStyle name="Percent 4 5 3 2 3 3" xfId="8513" xr:uid="{00000000-0005-0000-0000-00009AB50000}"/>
    <cellStyle name="Percent 4 5 3 2 3 3 2" xfId="28467" xr:uid="{00000000-0005-0000-0000-00009BB50000}"/>
    <cellStyle name="Percent 4 5 3 2 3 3 2 2" xfId="48417" xr:uid="{00000000-0005-0000-0000-00009CB50000}"/>
    <cellStyle name="Percent 4 5 3 2 3 3 3" xfId="19917" xr:uid="{00000000-0005-0000-0000-00009DB50000}"/>
    <cellStyle name="Percent 4 5 3 2 3 3 4" xfId="39867" xr:uid="{00000000-0005-0000-0000-00009EB50000}"/>
    <cellStyle name="Percent 4 5 3 2 3 4" xfId="11365" xr:uid="{00000000-0005-0000-0000-00009FB50000}"/>
    <cellStyle name="Percent 4 5 3 2 3 4 2" xfId="31317" xr:uid="{00000000-0005-0000-0000-0000A0B50000}"/>
    <cellStyle name="Percent 4 5 3 2 3 4 2 2" xfId="51267" xr:uid="{00000000-0005-0000-0000-0000A1B50000}"/>
    <cellStyle name="Percent 4 5 3 2 3 4 3" xfId="22767" xr:uid="{00000000-0005-0000-0000-0000A2B50000}"/>
    <cellStyle name="Percent 4 5 3 2 3 4 4" xfId="42717" xr:uid="{00000000-0005-0000-0000-0000A3B50000}"/>
    <cellStyle name="Percent 4 5 3 2 3 5" xfId="17065" xr:uid="{00000000-0005-0000-0000-0000A4B50000}"/>
    <cellStyle name="Percent 4 5 3 2 3 5 2" xfId="37017" xr:uid="{00000000-0005-0000-0000-0000A5B50000}"/>
    <cellStyle name="Percent 4 5 3 2 3 6" xfId="25617" xr:uid="{00000000-0005-0000-0000-0000A6B50000}"/>
    <cellStyle name="Percent 4 5 3 2 3 6 2" xfId="45567" xr:uid="{00000000-0005-0000-0000-0000A7B50000}"/>
    <cellStyle name="Percent 4 5 3 2 3 7" xfId="14215" xr:uid="{00000000-0005-0000-0000-0000A8B50000}"/>
    <cellStyle name="Percent 4 5 3 2 3 8" xfId="34167" xr:uid="{00000000-0005-0000-0000-0000A9B50000}"/>
    <cellStyle name="Percent 4 5 3 2 4" xfId="4390" xr:uid="{00000000-0005-0000-0000-0000AAB50000}"/>
    <cellStyle name="Percent 4 5 3 2 4 2" xfId="8515" xr:uid="{00000000-0005-0000-0000-0000ABB50000}"/>
    <cellStyle name="Percent 4 5 3 2 4 2 2" xfId="28469" xr:uid="{00000000-0005-0000-0000-0000ACB50000}"/>
    <cellStyle name="Percent 4 5 3 2 4 2 2 2" xfId="48419" xr:uid="{00000000-0005-0000-0000-0000ADB50000}"/>
    <cellStyle name="Percent 4 5 3 2 4 2 3" xfId="19919" xr:uid="{00000000-0005-0000-0000-0000AEB50000}"/>
    <cellStyle name="Percent 4 5 3 2 4 2 4" xfId="39869" xr:uid="{00000000-0005-0000-0000-0000AFB50000}"/>
    <cellStyle name="Percent 4 5 3 2 4 3" xfId="11367" xr:uid="{00000000-0005-0000-0000-0000B0B50000}"/>
    <cellStyle name="Percent 4 5 3 2 4 3 2" xfId="31319" xr:uid="{00000000-0005-0000-0000-0000B1B50000}"/>
    <cellStyle name="Percent 4 5 3 2 4 3 2 2" xfId="51269" xr:uid="{00000000-0005-0000-0000-0000B2B50000}"/>
    <cellStyle name="Percent 4 5 3 2 4 3 3" xfId="22769" xr:uid="{00000000-0005-0000-0000-0000B3B50000}"/>
    <cellStyle name="Percent 4 5 3 2 4 3 4" xfId="42719" xr:uid="{00000000-0005-0000-0000-0000B4B50000}"/>
    <cellStyle name="Percent 4 5 3 2 4 4" xfId="17067" xr:uid="{00000000-0005-0000-0000-0000B5B50000}"/>
    <cellStyle name="Percent 4 5 3 2 4 4 2" xfId="37019" xr:uid="{00000000-0005-0000-0000-0000B6B50000}"/>
    <cellStyle name="Percent 4 5 3 2 4 5" xfId="25619" xr:uid="{00000000-0005-0000-0000-0000B7B50000}"/>
    <cellStyle name="Percent 4 5 3 2 4 5 2" xfId="45569" xr:uid="{00000000-0005-0000-0000-0000B8B50000}"/>
    <cellStyle name="Percent 4 5 3 2 4 6" xfId="14217" xr:uid="{00000000-0005-0000-0000-0000B9B50000}"/>
    <cellStyle name="Percent 4 5 3 2 4 7" xfId="34169" xr:uid="{00000000-0005-0000-0000-0000BAB50000}"/>
    <cellStyle name="Percent 4 5 3 2 5" xfId="8510" xr:uid="{00000000-0005-0000-0000-0000BBB50000}"/>
    <cellStyle name="Percent 4 5 3 2 5 2" xfId="28464" xr:uid="{00000000-0005-0000-0000-0000BCB50000}"/>
    <cellStyle name="Percent 4 5 3 2 5 2 2" xfId="48414" xr:uid="{00000000-0005-0000-0000-0000BDB50000}"/>
    <cellStyle name="Percent 4 5 3 2 5 3" xfId="19914" xr:uid="{00000000-0005-0000-0000-0000BEB50000}"/>
    <cellStyle name="Percent 4 5 3 2 5 4" xfId="39864" xr:uid="{00000000-0005-0000-0000-0000BFB50000}"/>
    <cellStyle name="Percent 4 5 3 2 6" xfId="11362" xr:uid="{00000000-0005-0000-0000-0000C0B50000}"/>
    <cellStyle name="Percent 4 5 3 2 6 2" xfId="31314" xr:uid="{00000000-0005-0000-0000-0000C1B50000}"/>
    <cellStyle name="Percent 4 5 3 2 6 2 2" xfId="51264" xr:uid="{00000000-0005-0000-0000-0000C2B50000}"/>
    <cellStyle name="Percent 4 5 3 2 6 3" xfId="22764" xr:uid="{00000000-0005-0000-0000-0000C3B50000}"/>
    <cellStyle name="Percent 4 5 3 2 6 4" xfId="42714" xr:uid="{00000000-0005-0000-0000-0000C4B50000}"/>
    <cellStyle name="Percent 4 5 3 2 7" xfId="17062" xr:uid="{00000000-0005-0000-0000-0000C5B50000}"/>
    <cellStyle name="Percent 4 5 3 2 7 2" xfId="37014" xr:uid="{00000000-0005-0000-0000-0000C6B50000}"/>
    <cellStyle name="Percent 4 5 3 2 8" xfId="25614" xr:uid="{00000000-0005-0000-0000-0000C7B50000}"/>
    <cellStyle name="Percent 4 5 3 2 8 2" xfId="45564" xr:uid="{00000000-0005-0000-0000-0000C8B50000}"/>
    <cellStyle name="Percent 4 5 3 2 9" xfId="14212" xr:uid="{00000000-0005-0000-0000-0000C9B50000}"/>
    <cellStyle name="Percent 4 5 3 3" xfId="4391" xr:uid="{00000000-0005-0000-0000-0000CAB50000}"/>
    <cellStyle name="Percent 4 5 3 3 2" xfId="4392" xr:uid="{00000000-0005-0000-0000-0000CBB50000}"/>
    <cellStyle name="Percent 4 5 3 3 2 2" xfId="8517" xr:uid="{00000000-0005-0000-0000-0000CCB50000}"/>
    <cellStyle name="Percent 4 5 3 3 2 2 2" xfId="28471" xr:uid="{00000000-0005-0000-0000-0000CDB50000}"/>
    <cellStyle name="Percent 4 5 3 3 2 2 2 2" xfId="48421" xr:uid="{00000000-0005-0000-0000-0000CEB50000}"/>
    <cellStyle name="Percent 4 5 3 3 2 2 3" xfId="19921" xr:uid="{00000000-0005-0000-0000-0000CFB50000}"/>
    <cellStyle name="Percent 4 5 3 3 2 2 4" xfId="39871" xr:uid="{00000000-0005-0000-0000-0000D0B50000}"/>
    <cellStyle name="Percent 4 5 3 3 2 3" xfId="11369" xr:uid="{00000000-0005-0000-0000-0000D1B50000}"/>
    <cellStyle name="Percent 4 5 3 3 2 3 2" xfId="31321" xr:uid="{00000000-0005-0000-0000-0000D2B50000}"/>
    <cellStyle name="Percent 4 5 3 3 2 3 2 2" xfId="51271" xr:uid="{00000000-0005-0000-0000-0000D3B50000}"/>
    <cellStyle name="Percent 4 5 3 3 2 3 3" xfId="22771" xr:uid="{00000000-0005-0000-0000-0000D4B50000}"/>
    <cellStyle name="Percent 4 5 3 3 2 3 4" xfId="42721" xr:uid="{00000000-0005-0000-0000-0000D5B50000}"/>
    <cellStyle name="Percent 4 5 3 3 2 4" xfId="17069" xr:uid="{00000000-0005-0000-0000-0000D6B50000}"/>
    <cellStyle name="Percent 4 5 3 3 2 4 2" xfId="37021" xr:uid="{00000000-0005-0000-0000-0000D7B50000}"/>
    <cellStyle name="Percent 4 5 3 3 2 5" xfId="25621" xr:uid="{00000000-0005-0000-0000-0000D8B50000}"/>
    <cellStyle name="Percent 4 5 3 3 2 5 2" xfId="45571" xr:uid="{00000000-0005-0000-0000-0000D9B50000}"/>
    <cellStyle name="Percent 4 5 3 3 2 6" xfId="14219" xr:uid="{00000000-0005-0000-0000-0000DAB50000}"/>
    <cellStyle name="Percent 4 5 3 3 2 7" xfId="34171" xr:uid="{00000000-0005-0000-0000-0000DBB50000}"/>
    <cellStyle name="Percent 4 5 3 3 3" xfId="8516" xr:uid="{00000000-0005-0000-0000-0000DCB50000}"/>
    <cellStyle name="Percent 4 5 3 3 3 2" xfId="28470" xr:uid="{00000000-0005-0000-0000-0000DDB50000}"/>
    <cellStyle name="Percent 4 5 3 3 3 2 2" xfId="48420" xr:uid="{00000000-0005-0000-0000-0000DEB50000}"/>
    <cellStyle name="Percent 4 5 3 3 3 3" xfId="19920" xr:uid="{00000000-0005-0000-0000-0000DFB50000}"/>
    <cellStyle name="Percent 4 5 3 3 3 4" xfId="39870" xr:uid="{00000000-0005-0000-0000-0000E0B50000}"/>
    <cellStyle name="Percent 4 5 3 3 4" xfId="11368" xr:uid="{00000000-0005-0000-0000-0000E1B50000}"/>
    <cellStyle name="Percent 4 5 3 3 4 2" xfId="31320" xr:uid="{00000000-0005-0000-0000-0000E2B50000}"/>
    <cellStyle name="Percent 4 5 3 3 4 2 2" xfId="51270" xr:uid="{00000000-0005-0000-0000-0000E3B50000}"/>
    <cellStyle name="Percent 4 5 3 3 4 3" xfId="22770" xr:uid="{00000000-0005-0000-0000-0000E4B50000}"/>
    <cellStyle name="Percent 4 5 3 3 4 4" xfId="42720" xr:uid="{00000000-0005-0000-0000-0000E5B50000}"/>
    <cellStyle name="Percent 4 5 3 3 5" xfId="17068" xr:uid="{00000000-0005-0000-0000-0000E6B50000}"/>
    <cellStyle name="Percent 4 5 3 3 5 2" xfId="37020" xr:uid="{00000000-0005-0000-0000-0000E7B50000}"/>
    <cellStyle name="Percent 4 5 3 3 6" xfId="25620" xr:uid="{00000000-0005-0000-0000-0000E8B50000}"/>
    <cellStyle name="Percent 4 5 3 3 6 2" xfId="45570" xr:uid="{00000000-0005-0000-0000-0000E9B50000}"/>
    <cellStyle name="Percent 4 5 3 3 7" xfId="14218" xr:uid="{00000000-0005-0000-0000-0000EAB50000}"/>
    <cellStyle name="Percent 4 5 3 3 8" xfId="34170" xr:uid="{00000000-0005-0000-0000-0000EBB50000}"/>
    <cellStyle name="Percent 4 5 3 4" xfId="4393" xr:uid="{00000000-0005-0000-0000-0000ECB50000}"/>
    <cellStyle name="Percent 4 5 3 4 2" xfId="4394" xr:uid="{00000000-0005-0000-0000-0000EDB50000}"/>
    <cellStyle name="Percent 4 5 3 4 2 2" xfId="8519" xr:uid="{00000000-0005-0000-0000-0000EEB50000}"/>
    <cellStyle name="Percent 4 5 3 4 2 2 2" xfId="28473" xr:uid="{00000000-0005-0000-0000-0000EFB50000}"/>
    <cellStyle name="Percent 4 5 3 4 2 2 2 2" xfId="48423" xr:uid="{00000000-0005-0000-0000-0000F0B50000}"/>
    <cellStyle name="Percent 4 5 3 4 2 2 3" xfId="19923" xr:uid="{00000000-0005-0000-0000-0000F1B50000}"/>
    <cellStyle name="Percent 4 5 3 4 2 2 4" xfId="39873" xr:uid="{00000000-0005-0000-0000-0000F2B50000}"/>
    <cellStyle name="Percent 4 5 3 4 2 3" xfId="11371" xr:uid="{00000000-0005-0000-0000-0000F3B50000}"/>
    <cellStyle name="Percent 4 5 3 4 2 3 2" xfId="31323" xr:uid="{00000000-0005-0000-0000-0000F4B50000}"/>
    <cellStyle name="Percent 4 5 3 4 2 3 2 2" xfId="51273" xr:uid="{00000000-0005-0000-0000-0000F5B50000}"/>
    <cellStyle name="Percent 4 5 3 4 2 3 3" xfId="22773" xr:uid="{00000000-0005-0000-0000-0000F6B50000}"/>
    <cellStyle name="Percent 4 5 3 4 2 3 4" xfId="42723" xr:uid="{00000000-0005-0000-0000-0000F7B50000}"/>
    <cellStyle name="Percent 4 5 3 4 2 4" xfId="17071" xr:uid="{00000000-0005-0000-0000-0000F8B50000}"/>
    <cellStyle name="Percent 4 5 3 4 2 4 2" xfId="37023" xr:uid="{00000000-0005-0000-0000-0000F9B50000}"/>
    <cellStyle name="Percent 4 5 3 4 2 5" xfId="25623" xr:uid="{00000000-0005-0000-0000-0000FAB50000}"/>
    <cellStyle name="Percent 4 5 3 4 2 5 2" xfId="45573" xr:uid="{00000000-0005-0000-0000-0000FBB50000}"/>
    <cellStyle name="Percent 4 5 3 4 2 6" xfId="14221" xr:uid="{00000000-0005-0000-0000-0000FCB50000}"/>
    <cellStyle name="Percent 4 5 3 4 2 7" xfId="34173" xr:uid="{00000000-0005-0000-0000-0000FDB50000}"/>
    <cellStyle name="Percent 4 5 3 4 3" xfId="8518" xr:uid="{00000000-0005-0000-0000-0000FEB50000}"/>
    <cellStyle name="Percent 4 5 3 4 3 2" xfId="28472" xr:uid="{00000000-0005-0000-0000-0000FFB50000}"/>
    <cellStyle name="Percent 4 5 3 4 3 2 2" xfId="48422" xr:uid="{00000000-0005-0000-0000-000000B60000}"/>
    <cellStyle name="Percent 4 5 3 4 3 3" xfId="19922" xr:uid="{00000000-0005-0000-0000-000001B60000}"/>
    <cellStyle name="Percent 4 5 3 4 3 4" xfId="39872" xr:uid="{00000000-0005-0000-0000-000002B60000}"/>
    <cellStyle name="Percent 4 5 3 4 4" xfId="11370" xr:uid="{00000000-0005-0000-0000-000003B60000}"/>
    <cellStyle name="Percent 4 5 3 4 4 2" xfId="31322" xr:uid="{00000000-0005-0000-0000-000004B60000}"/>
    <cellStyle name="Percent 4 5 3 4 4 2 2" xfId="51272" xr:uid="{00000000-0005-0000-0000-000005B60000}"/>
    <cellStyle name="Percent 4 5 3 4 4 3" xfId="22772" xr:uid="{00000000-0005-0000-0000-000006B60000}"/>
    <cellStyle name="Percent 4 5 3 4 4 4" xfId="42722" xr:uid="{00000000-0005-0000-0000-000007B60000}"/>
    <cellStyle name="Percent 4 5 3 4 5" xfId="17070" xr:uid="{00000000-0005-0000-0000-000008B60000}"/>
    <cellStyle name="Percent 4 5 3 4 5 2" xfId="37022" xr:uid="{00000000-0005-0000-0000-000009B60000}"/>
    <cellStyle name="Percent 4 5 3 4 6" xfId="25622" xr:uid="{00000000-0005-0000-0000-00000AB60000}"/>
    <cellStyle name="Percent 4 5 3 4 6 2" xfId="45572" xr:uid="{00000000-0005-0000-0000-00000BB60000}"/>
    <cellStyle name="Percent 4 5 3 4 7" xfId="14220" xr:uid="{00000000-0005-0000-0000-00000CB60000}"/>
    <cellStyle name="Percent 4 5 3 4 8" xfId="34172" xr:uid="{00000000-0005-0000-0000-00000DB60000}"/>
    <cellStyle name="Percent 4 5 3 5" xfId="4395" xr:uid="{00000000-0005-0000-0000-00000EB60000}"/>
    <cellStyle name="Percent 4 5 3 5 2" xfId="8520" xr:uid="{00000000-0005-0000-0000-00000FB60000}"/>
    <cellStyle name="Percent 4 5 3 5 2 2" xfId="28474" xr:uid="{00000000-0005-0000-0000-000010B60000}"/>
    <cellStyle name="Percent 4 5 3 5 2 2 2" xfId="48424" xr:uid="{00000000-0005-0000-0000-000011B60000}"/>
    <cellStyle name="Percent 4 5 3 5 2 3" xfId="19924" xr:uid="{00000000-0005-0000-0000-000012B60000}"/>
    <cellStyle name="Percent 4 5 3 5 2 4" xfId="39874" xr:uid="{00000000-0005-0000-0000-000013B60000}"/>
    <cellStyle name="Percent 4 5 3 5 3" xfId="11372" xr:uid="{00000000-0005-0000-0000-000014B60000}"/>
    <cellStyle name="Percent 4 5 3 5 3 2" xfId="31324" xr:uid="{00000000-0005-0000-0000-000015B60000}"/>
    <cellStyle name="Percent 4 5 3 5 3 2 2" xfId="51274" xr:uid="{00000000-0005-0000-0000-000016B60000}"/>
    <cellStyle name="Percent 4 5 3 5 3 3" xfId="22774" xr:uid="{00000000-0005-0000-0000-000017B60000}"/>
    <cellStyle name="Percent 4 5 3 5 3 4" xfId="42724" xr:uid="{00000000-0005-0000-0000-000018B60000}"/>
    <cellStyle name="Percent 4 5 3 5 4" xfId="17072" xr:uid="{00000000-0005-0000-0000-000019B60000}"/>
    <cellStyle name="Percent 4 5 3 5 4 2" xfId="37024" xr:uid="{00000000-0005-0000-0000-00001AB60000}"/>
    <cellStyle name="Percent 4 5 3 5 5" xfId="25624" xr:uid="{00000000-0005-0000-0000-00001BB60000}"/>
    <cellStyle name="Percent 4 5 3 5 5 2" xfId="45574" xr:uid="{00000000-0005-0000-0000-00001CB60000}"/>
    <cellStyle name="Percent 4 5 3 5 6" xfId="14222" xr:uid="{00000000-0005-0000-0000-00001DB60000}"/>
    <cellStyle name="Percent 4 5 3 5 7" xfId="34174" xr:uid="{00000000-0005-0000-0000-00001EB60000}"/>
    <cellStyle name="Percent 4 5 3 6" xfId="8509" xr:uid="{00000000-0005-0000-0000-00001FB60000}"/>
    <cellStyle name="Percent 4 5 3 6 2" xfId="28463" xr:uid="{00000000-0005-0000-0000-000020B60000}"/>
    <cellStyle name="Percent 4 5 3 6 2 2" xfId="48413" xr:uid="{00000000-0005-0000-0000-000021B60000}"/>
    <cellStyle name="Percent 4 5 3 6 3" xfId="19913" xr:uid="{00000000-0005-0000-0000-000022B60000}"/>
    <cellStyle name="Percent 4 5 3 6 4" xfId="39863" xr:uid="{00000000-0005-0000-0000-000023B60000}"/>
    <cellStyle name="Percent 4 5 3 7" xfId="11361" xr:uid="{00000000-0005-0000-0000-000024B60000}"/>
    <cellStyle name="Percent 4 5 3 7 2" xfId="31313" xr:uid="{00000000-0005-0000-0000-000025B60000}"/>
    <cellStyle name="Percent 4 5 3 7 2 2" xfId="51263" xr:uid="{00000000-0005-0000-0000-000026B60000}"/>
    <cellStyle name="Percent 4 5 3 7 3" xfId="22763" xr:uid="{00000000-0005-0000-0000-000027B60000}"/>
    <cellStyle name="Percent 4 5 3 7 4" xfId="42713" xr:uid="{00000000-0005-0000-0000-000028B60000}"/>
    <cellStyle name="Percent 4 5 3 8" xfId="17061" xr:uid="{00000000-0005-0000-0000-000029B60000}"/>
    <cellStyle name="Percent 4 5 3 8 2" xfId="37013" xr:uid="{00000000-0005-0000-0000-00002AB60000}"/>
    <cellStyle name="Percent 4 5 3 9" xfId="25613" xr:uid="{00000000-0005-0000-0000-00002BB60000}"/>
    <cellStyle name="Percent 4 5 3 9 2" xfId="45563" xr:uid="{00000000-0005-0000-0000-00002CB60000}"/>
    <cellStyle name="Percent 4 5 4" xfId="4396" xr:uid="{00000000-0005-0000-0000-00002DB60000}"/>
    <cellStyle name="Percent 4 5 4 10" xfId="14223" xr:uid="{00000000-0005-0000-0000-00002EB60000}"/>
    <cellStyle name="Percent 4 5 4 11" xfId="34175" xr:uid="{00000000-0005-0000-0000-00002FB60000}"/>
    <cellStyle name="Percent 4 5 4 2" xfId="4397" xr:uid="{00000000-0005-0000-0000-000030B60000}"/>
    <cellStyle name="Percent 4 5 4 2 10" xfId="34176" xr:uid="{00000000-0005-0000-0000-000031B60000}"/>
    <cellStyle name="Percent 4 5 4 2 2" xfId="4398" xr:uid="{00000000-0005-0000-0000-000032B60000}"/>
    <cellStyle name="Percent 4 5 4 2 2 2" xfId="4399" xr:uid="{00000000-0005-0000-0000-000033B60000}"/>
    <cellStyle name="Percent 4 5 4 2 2 2 2" xfId="8524" xr:uid="{00000000-0005-0000-0000-000034B60000}"/>
    <cellStyle name="Percent 4 5 4 2 2 2 2 2" xfId="28478" xr:uid="{00000000-0005-0000-0000-000035B60000}"/>
    <cellStyle name="Percent 4 5 4 2 2 2 2 2 2" xfId="48428" xr:uid="{00000000-0005-0000-0000-000036B60000}"/>
    <cellStyle name="Percent 4 5 4 2 2 2 2 3" xfId="19928" xr:uid="{00000000-0005-0000-0000-000037B60000}"/>
    <cellStyle name="Percent 4 5 4 2 2 2 2 4" xfId="39878" xr:uid="{00000000-0005-0000-0000-000038B60000}"/>
    <cellStyle name="Percent 4 5 4 2 2 2 3" xfId="11376" xr:uid="{00000000-0005-0000-0000-000039B60000}"/>
    <cellStyle name="Percent 4 5 4 2 2 2 3 2" xfId="31328" xr:uid="{00000000-0005-0000-0000-00003AB60000}"/>
    <cellStyle name="Percent 4 5 4 2 2 2 3 2 2" xfId="51278" xr:uid="{00000000-0005-0000-0000-00003BB60000}"/>
    <cellStyle name="Percent 4 5 4 2 2 2 3 3" xfId="22778" xr:uid="{00000000-0005-0000-0000-00003CB60000}"/>
    <cellStyle name="Percent 4 5 4 2 2 2 3 4" xfId="42728" xr:uid="{00000000-0005-0000-0000-00003DB60000}"/>
    <cellStyle name="Percent 4 5 4 2 2 2 4" xfId="17076" xr:uid="{00000000-0005-0000-0000-00003EB60000}"/>
    <cellStyle name="Percent 4 5 4 2 2 2 4 2" xfId="37028" xr:uid="{00000000-0005-0000-0000-00003FB60000}"/>
    <cellStyle name="Percent 4 5 4 2 2 2 5" xfId="25628" xr:uid="{00000000-0005-0000-0000-000040B60000}"/>
    <cellStyle name="Percent 4 5 4 2 2 2 5 2" xfId="45578" xr:uid="{00000000-0005-0000-0000-000041B60000}"/>
    <cellStyle name="Percent 4 5 4 2 2 2 6" xfId="14226" xr:uid="{00000000-0005-0000-0000-000042B60000}"/>
    <cellStyle name="Percent 4 5 4 2 2 2 7" xfId="34178" xr:uid="{00000000-0005-0000-0000-000043B60000}"/>
    <cellStyle name="Percent 4 5 4 2 2 3" xfId="8523" xr:uid="{00000000-0005-0000-0000-000044B60000}"/>
    <cellStyle name="Percent 4 5 4 2 2 3 2" xfId="28477" xr:uid="{00000000-0005-0000-0000-000045B60000}"/>
    <cellStyle name="Percent 4 5 4 2 2 3 2 2" xfId="48427" xr:uid="{00000000-0005-0000-0000-000046B60000}"/>
    <cellStyle name="Percent 4 5 4 2 2 3 3" xfId="19927" xr:uid="{00000000-0005-0000-0000-000047B60000}"/>
    <cellStyle name="Percent 4 5 4 2 2 3 4" xfId="39877" xr:uid="{00000000-0005-0000-0000-000048B60000}"/>
    <cellStyle name="Percent 4 5 4 2 2 4" xfId="11375" xr:uid="{00000000-0005-0000-0000-000049B60000}"/>
    <cellStyle name="Percent 4 5 4 2 2 4 2" xfId="31327" xr:uid="{00000000-0005-0000-0000-00004AB60000}"/>
    <cellStyle name="Percent 4 5 4 2 2 4 2 2" xfId="51277" xr:uid="{00000000-0005-0000-0000-00004BB60000}"/>
    <cellStyle name="Percent 4 5 4 2 2 4 3" xfId="22777" xr:uid="{00000000-0005-0000-0000-00004CB60000}"/>
    <cellStyle name="Percent 4 5 4 2 2 4 4" xfId="42727" xr:uid="{00000000-0005-0000-0000-00004DB60000}"/>
    <cellStyle name="Percent 4 5 4 2 2 5" xfId="17075" xr:uid="{00000000-0005-0000-0000-00004EB60000}"/>
    <cellStyle name="Percent 4 5 4 2 2 5 2" xfId="37027" xr:uid="{00000000-0005-0000-0000-00004FB60000}"/>
    <cellStyle name="Percent 4 5 4 2 2 6" xfId="25627" xr:uid="{00000000-0005-0000-0000-000050B60000}"/>
    <cellStyle name="Percent 4 5 4 2 2 6 2" xfId="45577" xr:uid="{00000000-0005-0000-0000-000051B60000}"/>
    <cellStyle name="Percent 4 5 4 2 2 7" xfId="14225" xr:uid="{00000000-0005-0000-0000-000052B60000}"/>
    <cellStyle name="Percent 4 5 4 2 2 8" xfId="34177" xr:uid="{00000000-0005-0000-0000-000053B60000}"/>
    <cellStyle name="Percent 4 5 4 2 3" xfId="4400" xr:uid="{00000000-0005-0000-0000-000054B60000}"/>
    <cellStyle name="Percent 4 5 4 2 3 2" xfId="4401" xr:uid="{00000000-0005-0000-0000-000055B60000}"/>
    <cellStyle name="Percent 4 5 4 2 3 2 2" xfId="8526" xr:uid="{00000000-0005-0000-0000-000056B60000}"/>
    <cellStyle name="Percent 4 5 4 2 3 2 2 2" xfId="28480" xr:uid="{00000000-0005-0000-0000-000057B60000}"/>
    <cellStyle name="Percent 4 5 4 2 3 2 2 2 2" xfId="48430" xr:uid="{00000000-0005-0000-0000-000058B60000}"/>
    <cellStyle name="Percent 4 5 4 2 3 2 2 3" xfId="19930" xr:uid="{00000000-0005-0000-0000-000059B60000}"/>
    <cellStyle name="Percent 4 5 4 2 3 2 2 4" xfId="39880" xr:uid="{00000000-0005-0000-0000-00005AB60000}"/>
    <cellStyle name="Percent 4 5 4 2 3 2 3" xfId="11378" xr:uid="{00000000-0005-0000-0000-00005BB60000}"/>
    <cellStyle name="Percent 4 5 4 2 3 2 3 2" xfId="31330" xr:uid="{00000000-0005-0000-0000-00005CB60000}"/>
    <cellStyle name="Percent 4 5 4 2 3 2 3 2 2" xfId="51280" xr:uid="{00000000-0005-0000-0000-00005DB60000}"/>
    <cellStyle name="Percent 4 5 4 2 3 2 3 3" xfId="22780" xr:uid="{00000000-0005-0000-0000-00005EB60000}"/>
    <cellStyle name="Percent 4 5 4 2 3 2 3 4" xfId="42730" xr:uid="{00000000-0005-0000-0000-00005FB60000}"/>
    <cellStyle name="Percent 4 5 4 2 3 2 4" xfId="17078" xr:uid="{00000000-0005-0000-0000-000060B60000}"/>
    <cellStyle name="Percent 4 5 4 2 3 2 4 2" xfId="37030" xr:uid="{00000000-0005-0000-0000-000061B60000}"/>
    <cellStyle name="Percent 4 5 4 2 3 2 5" xfId="25630" xr:uid="{00000000-0005-0000-0000-000062B60000}"/>
    <cellStyle name="Percent 4 5 4 2 3 2 5 2" xfId="45580" xr:uid="{00000000-0005-0000-0000-000063B60000}"/>
    <cellStyle name="Percent 4 5 4 2 3 2 6" xfId="14228" xr:uid="{00000000-0005-0000-0000-000064B60000}"/>
    <cellStyle name="Percent 4 5 4 2 3 2 7" xfId="34180" xr:uid="{00000000-0005-0000-0000-000065B60000}"/>
    <cellStyle name="Percent 4 5 4 2 3 3" xfId="8525" xr:uid="{00000000-0005-0000-0000-000066B60000}"/>
    <cellStyle name="Percent 4 5 4 2 3 3 2" xfId="28479" xr:uid="{00000000-0005-0000-0000-000067B60000}"/>
    <cellStyle name="Percent 4 5 4 2 3 3 2 2" xfId="48429" xr:uid="{00000000-0005-0000-0000-000068B60000}"/>
    <cellStyle name="Percent 4 5 4 2 3 3 3" xfId="19929" xr:uid="{00000000-0005-0000-0000-000069B60000}"/>
    <cellStyle name="Percent 4 5 4 2 3 3 4" xfId="39879" xr:uid="{00000000-0005-0000-0000-00006AB60000}"/>
    <cellStyle name="Percent 4 5 4 2 3 4" xfId="11377" xr:uid="{00000000-0005-0000-0000-00006BB60000}"/>
    <cellStyle name="Percent 4 5 4 2 3 4 2" xfId="31329" xr:uid="{00000000-0005-0000-0000-00006CB60000}"/>
    <cellStyle name="Percent 4 5 4 2 3 4 2 2" xfId="51279" xr:uid="{00000000-0005-0000-0000-00006DB60000}"/>
    <cellStyle name="Percent 4 5 4 2 3 4 3" xfId="22779" xr:uid="{00000000-0005-0000-0000-00006EB60000}"/>
    <cellStyle name="Percent 4 5 4 2 3 4 4" xfId="42729" xr:uid="{00000000-0005-0000-0000-00006FB60000}"/>
    <cellStyle name="Percent 4 5 4 2 3 5" xfId="17077" xr:uid="{00000000-0005-0000-0000-000070B60000}"/>
    <cellStyle name="Percent 4 5 4 2 3 5 2" xfId="37029" xr:uid="{00000000-0005-0000-0000-000071B60000}"/>
    <cellStyle name="Percent 4 5 4 2 3 6" xfId="25629" xr:uid="{00000000-0005-0000-0000-000072B60000}"/>
    <cellStyle name="Percent 4 5 4 2 3 6 2" xfId="45579" xr:uid="{00000000-0005-0000-0000-000073B60000}"/>
    <cellStyle name="Percent 4 5 4 2 3 7" xfId="14227" xr:uid="{00000000-0005-0000-0000-000074B60000}"/>
    <cellStyle name="Percent 4 5 4 2 3 8" xfId="34179" xr:uid="{00000000-0005-0000-0000-000075B60000}"/>
    <cellStyle name="Percent 4 5 4 2 4" xfId="4402" xr:uid="{00000000-0005-0000-0000-000076B60000}"/>
    <cellStyle name="Percent 4 5 4 2 4 2" xfId="8527" xr:uid="{00000000-0005-0000-0000-000077B60000}"/>
    <cellStyle name="Percent 4 5 4 2 4 2 2" xfId="28481" xr:uid="{00000000-0005-0000-0000-000078B60000}"/>
    <cellStyle name="Percent 4 5 4 2 4 2 2 2" xfId="48431" xr:uid="{00000000-0005-0000-0000-000079B60000}"/>
    <cellStyle name="Percent 4 5 4 2 4 2 3" xfId="19931" xr:uid="{00000000-0005-0000-0000-00007AB60000}"/>
    <cellStyle name="Percent 4 5 4 2 4 2 4" xfId="39881" xr:uid="{00000000-0005-0000-0000-00007BB60000}"/>
    <cellStyle name="Percent 4 5 4 2 4 3" xfId="11379" xr:uid="{00000000-0005-0000-0000-00007CB60000}"/>
    <cellStyle name="Percent 4 5 4 2 4 3 2" xfId="31331" xr:uid="{00000000-0005-0000-0000-00007DB60000}"/>
    <cellStyle name="Percent 4 5 4 2 4 3 2 2" xfId="51281" xr:uid="{00000000-0005-0000-0000-00007EB60000}"/>
    <cellStyle name="Percent 4 5 4 2 4 3 3" xfId="22781" xr:uid="{00000000-0005-0000-0000-00007FB60000}"/>
    <cellStyle name="Percent 4 5 4 2 4 3 4" xfId="42731" xr:uid="{00000000-0005-0000-0000-000080B60000}"/>
    <cellStyle name="Percent 4 5 4 2 4 4" xfId="17079" xr:uid="{00000000-0005-0000-0000-000081B60000}"/>
    <cellStyle name="Percent 4 5 4 2 4 4 2" xfId="37031" xr:uid="{00000000-0005-0000-0000-000082B60000}"/>
    <cellStyle name="Percent 4 5 4 2 4 5" xfId="25631" xr:uid="{00000000-0005-0000-0000-000083B60000}"/>
    <cellStyle name="Percent 4 5 4 2 4 5 2" xfId="45581" xr:uid="{00000000-0005-0000-0000-000084B60000}"/>
    <cellStyle name="Percent 4 5 4 2 4 6" xfId="14229" xr:uid="{00000000-0005-0000-0000-000085B60000}"/>
    <cellStyle name="Percent 4 5 4 2 4 7" xfId="34181" xr:uid="{00000000-0005-0000-0000-000086B60000}"/>
    <cellStyle name="Percent 4 5 4 2 5" xfId="8522" xr:uid="{00000000-0005-0000-0000-000087B60000}"/>
    <cellStyle name="Percent 4 5 4 2 5 2" xfId="28476" xr:uid="{00000000-0005-0000-0000-000088B60000}"/>
    <cellStyle name="Percent 4 5 4 2 5 2 2" xfId="48426" xr:uid="{00000000-0005-0000-0000-000089B60000}"/>
    <cellStyle name="Percent 4 5 4 2 5 3" xfId="19926" xr:uid="{00000000-0005-0000-0000-00008AB60000}"/>
    <cellStyle name="Percent 4 5 4 2 5 4" xfId="39876" xr:uid="{00000000-0005-0000-0000-00008BB60000}"/>
    <cellStyle name="Percent 4 5 4 2 6" xfId="11374" xr:uid="{00000000-0005-0000-0000-00008CB60000}"/>
    <cellStyle name="Percent 4 5 4 2 6 2" xfId="31326" xr:uid="{00000000-0005-0000-0000-00008DB60000}"/>
    <cellStyle name="Percent 4 5 4 2 6 2 2" xfId="51276" xr:uid="{00000000-0005-0000-0000-00008EB60000}"/>
    <cellStyle name="Percent 4 5 4 2 6 3" xfId="22776" xr:uid="{00000000-0005-0000-0000-00008FB60000}"/>
    <cellStyle name="Percent 4 5 4 2 6 4" xfId="42726" xr:uid="{00000000-0005-0000-0000-000090B60000}"/>
    <cellStyle name="Percent 4 5 4 2 7" xfId="17074" xr:uid="{00000000-0005-0000-0000-000091B60000}"/>
    <cellStyle name="Percent 4 5 4 2 7 2" xfId="37026" xr:uid="{00000000-0005-0000-0000-000092B60000}"/>
    <cellStyle name="Percent 4 5 4 2 8" xfId="25626" xr:uid="{00000000-0005-0000-0000-000093B60000}"/>
    <cellStyle name="Percent 4 5 4 2 8 2" xfId="45576" xr:uid="{00000000-0005-0000-0000-000094B60000}"/>
    <cellStyle name="Percent 4 5 4 2 9" xfId="14224" xr:uid="{00000000-0005-0000-0000-000095B60000}"/>
    <cellStyle name="Percent 4 5 4 3" xfId="4403" xr:uid="{00000000-0005-0000-0000-000096B60000}"/>
    <cellStyle name="Percent 4 5 4 3 2" xfId="4404" xr:uid="{00000000-0005-0000-0000-000097B60000}"/>
    <cellStyle name="Percent 4 5 4 3 2 2" xfId="8529" xr:uid="{00000000-0005-0000-0000-000098B60000}"/>
    <cellStyle name="Percent 4 5 4 3 2 2 2" xfId="28483" xr:uid="{00000000-0005-0000-0000-000099B60000}"/>
    <cellStyle name="Percent 4 5 4 3 2 2 2 2" xfId="48433" xr:uid="{00000000-0005-0000-0000-00009AB60000}"/>
    <cellStyle name="Percent 4 5 4 3 2 2 3" xfId="19933" xr:uid="{00000000-0005-0000-0000-00009BB60000}"/>
    <cellStyle name="Percent 4 5 4 3 2 2 4" xfId="39883" xr:uid="{00000000-0005-0000-0000-00009CB60000}"/>
    <cellStyle name="Percent 4 5 4 3 2 3" xfId="11381" xr:uid="{00000000-0005-0000-0000-00009DB60000}"/>
    <cellStyle name="Percent 4 5 4 3 2 3 2" xfId="31333" xr:uid="{00000000-0005-0000-0000-00009EB60000}"/>
    <cellStyle name="Percent 4 5 4 3 2 3 2 2" xfId="51283" xr:uid="{00000000-0005-0000-0000-00009FB60000}"/>
    <cellStyle name="Percent 4 5 4 3 2 3 3" xfId="22783" xr:uid="{00000000-0005-0000-0000-0000A0B60000}"/>
    <cellStyle name="Percent 4 5 4 3 2 3 4" xfId="42733" xr:uid="{00000000-0005-0000-0000-0000A1B60000}"/>
    <cellStyle name="Percent 4 5 4 3 2 4" xfId="17081" xr:uid="{00000000-0005-0000-0000-0000A2B60000}"/>
    <cellStyle name="Percent 4 5 4 3 2 4 2" xfId="37033" xr:uid="{00000000-0005-0000-0000-0000A3B60000}"/>
    <cellStyle name="Percent 4 5 4 3 2 5" xfId="25633" xr:uid="{00000000-0005-0000-0000-0000A4B60000}"/>
    <cellStyle name="Percent 4 5 4 3 2 5 2" xfId="45583" xr:uid="{00000000-0005-0000-0000-0000A5B60000}"/>
    <cellStyle name="Percent 4 5 4 3 2 6" xfId="14231" xr:uid="{00000000-0005-0000-0000-0000A6B60000}"/>
    <cellStyle name="Percent 4 5 4 3 2 7" xfId="34183" xr:uid="{00000000-0005-0000-0000-0000A7B60000}"/>
    <cellStyle name="Percent 4 5 4 3 3" xfId="8528" xr:uid="{00000000-0005-0000-0000-0000A8B60000}"/>
    <cellStyle name="Percent 4 5 4 3 3 2" xfId="28482" xr:uid="{00000000-0005-0000-0000-0000A9B60000}"/>
    <cellStyle name="Percent 4 5 4 3 3 2 2" xfId="48432" xr:uid="{00000000-0005-0000-0000-0000AAB60000}"/>
    <cellStyle name="Percent 4 5 4 3 3 3" xfId="19932" xr:uid="{00000000-0005-0000-0000-0000ABB60000}"/>
    <cellStyle name="Percent 4 5 4 3 3 4" xfId="39882" xr:uid="{00000000-0005-0000-0000-0000ACB60000}"/>
    <cellStyle name="Percent 4 5 4 3 4" xfId="11380" xr:uid="{00000000-0005-0000-0000-0000ADB60000}"/>
    <cellStyle name="Percent 4 5 4 3 4 2" xfId="31332" xr:uid="{00000000-0005-0000-0000-0000AEB60000}"/>
    <cellStyle name="Percent 4 5 4 3 4 2 2" xfId="51282" xr:uid="{00000000-0005-0000-0000-0000AFB60000}"/>
    <cellStyle name="Percent 4 5 4 3 4 3" xfId="22782" xr:uid="{00000000-0005-0000-0000-0000B0B60000}"/>
    <cellStyle name="Percent 4 5 4 3 4 4" xfId="42732" xr:uid="{00000000-0005-0000-0000-0000B1B60000}"/>
    <cellStyle name="Percent 4 5 4 3 5" xfId="17080" xr:uid="{00000000-0005-0000-0000-0000B2B60000}"/>
    <cellStyle name="Percent 4 5 4 3 5 2" xfId="37032" xr:uid="{00000000-0005-0000-0000-0000B3B60000}"/>
    <cellStyle name="Percent 4 5 4 3 6" xfId="25632" xr:uid="{00000000-0005-0000-0000-0000B4B60000}"/>
    <cellStyle name="Percent 4 5 4 3 6 2" xfId="45582" xr:uid="{00000000-0005-0000-0000-0000B5B60000}"/>
    <cellStyle name="Percent 4 5 4 3 7" xfId="14230" xr:uid="{00000000-0005-0000-0000-0000B6B60000}"/>
    <cellStyle name="Percent 4 5 4 3 8" xfId="34182" xr:uid="{00000000-0005-0000-0000-0000B7B60000}"/>
    <cellStyle name="Percent 4 5 4 4" xfId="4405" xr:uid="{00000000-0005-0000-0000-0000B8B60000}"/>
    <cellStyle name="Percent 4 5 4 4 2" xfId="4406" xr:uid="{00000000-0005-0000-0000-0000B9B60000}"/>
    <cellStyle name="Percent 4 5 4 4 2 2" xfId="8531" xr:uid="{00000000-0005-0000-0000-0000BAB60000}"/>
    <cellStyle name="Percent 4 5 4 4 2 2 2" xfId="28485" xr:uid="{00000000-0005-0000-0000-0000BBB60000}"/>
    <cellStyle name="Percent 4 5 4 4 2 2 2 2" xfId="48435" xr:uid="{00000000-0005-0000-0000-0000BCB60000}"/>
    <cellStyle name="Percent 4 5 4 4 2 2 3" xfId="19935" xr:uid="{00000000-0005-0000-0000-0000BDB60000}"/>
    <cellStyle name="Percent 4 5 4 4 2 2 4" xfId="39885" xr:uid="{00000000-0005-0000-0000-0000BEB60000}"/>
    <cellStyle name="Percent 4 5 4 4 2 3" xfId="11383" xr:uid="{00000000-0005-0000-0000-0000BFB60000}"/>
    <cellStyle name="Percent 4 5 4 4 2 3 2" xfId="31335" xr:uid="{00000000-0005-0000-0000-0000C0B60000}"/>
    <cellStyle name="Percent 4 5 4 4 2 3 2 2" xfId="51285" xr:uid="{00000000-0005-0000-0000-0000C1B60000}"/>
    <cellStyle name="Percent 4 5 4 4 2 3 3" xfId="22785" xr:uid="{00000000-0005-0000-0000-0000C2B60000}"/>
    <cellStyle name="Percent 4 5 4 4 2 3 4" xfId="42735" xr:uid="{00000000-0005-0000-0000-0000C3B60000}"/>
    <cellStyle name="Percent 4 5 4 4 2 4" xfId="17083" xr:uid="{00000000-0005-0000-0000-0000C4B60000}"/>
    <cellStyle name="Percent 4 5 4 4 2 4 2" xfId="37035" xr:uid="{00000000-0005-0000-0000-0000C5B60000}"/>
    <cellStyle name="Percent 4 5 4 4 2 5" xfId="25635" xr:uid="{00000000-0005-0000-0000-0000C6B60000}"/>
    <cellStyle name="Percent 4 5 4 4 2 5 2" xfId="45585" xr:uid="{00000000-0005-0000-0000-0000C7B60000}"/>
    <cellStyle name="Percent 4 5 4 4 2 6" xfId="14233" xr:uid="{00000000-0005-0000-0000-0000C8B60000}"/>
    <cellStyle name="Percent 4 5 4 4 2 7" xfId="34185" xr:uid="{00000000-0005-0000-0000-0000C9B60000}"/>
    <cellStyle name="Percent 4 5 4 4 3" xfId="8530" xr:uid="{00000000-0005-0000-0000-0000CAB60000}"/>
    <cellStyle name="Percent 4 5 4 4 3 2" xfId="28484" xr:uid="{00000000-0005-0000-0000-0000CBB60000}"/>
    <cellStyle name="Percent 4 5 4 4 3 2 2" xfId="48434" xr:uid="{00000000-0005-0000-0000-0000CCB60000}"/>
    <cellStyle name="Percent 4 5 4 4 3 3" xfId="19934" xr:uid="{00000000-0005-0000-0000-0000CDB60000}"/>
    <cellStyle name="Percent 4 5 4 4 3 4" xfId="39884" xr:uid="{00000000-0005-0000-0000-0000CEB60000}"/>
    <cellStyle name="Percent 4 5 4 4 4" xfId="11382" xr:uid="{00000000-0005-0000-0000-0000CFB60000}"/>
    <cellStyle name="Percent 4 5 4 4 4 2" xfId="31334" xr:uid="{00000000-0005-0000-0000-0000D0B60000}"/>
    <cellStyle name="Percent 4 5 4 4 4 2 2" xfId="51284" xr:uid="{00000000-0005-0000-0000-0000D1B60000}"/>
    <cellStyle name="Percent 4 5 4 4 4 3" xfId="22784" xr:uid="{00000000-0005-0000-0000-0000D2B60000}"/>
    <cellStyle name="Percent 4 5 4 4 4 4" xfId="42734" xr:uid="{00000000-0005-0000-0000-0000D3B60000}"/>
    <cellStyle name="Percent 4 5 4 4 5" xfId="17082" xr:uid="{00000000-0005-0000-0000-0000D4B60000}"/>
    <cellStyle name="Percent 4 5 4 4 5 2" xfId="37034" xr:uid="{00000000-0005-0000-0000-0000D5B60000}"/>
    <cellStyle name="Percent 4 5 4 4 6" xfId="25634" xr:uid="{00000000-0005-0000-0000-0000D6B60000}"/>
    <cellStyle name="Percent 4 5 4 4 6 2" xfId="45584" xr:uid="{00000000-0005-0000-0000-0000D7B60000}"/>
    <cellStyle name="Percent 4 5 4 4 7" xfId="14232" xr:uid="{00000000-0005-0000-0000-0000D8B60000}"/>
    <cellStyle name="Percent 4 5 4 4 8" xfId="34184" xr:uid="{00000000-0005-0000-0000-0000D9B60000}"/>
    <cellStyle name="Percent 4 5 4 5" xfId="4407" xr:uid="{00000000-0005-0000-0000-0000DAB60000}"/>
    <cellStyle name="Percent 4 5 4 5 2" xfId="8532" xr:uid="{00000000-0005-0000-0000-0000DBB60000}"/>
    <cellStyle name="Percent 4 5 4 5 2 2" xfId="28486" xr:uid="{00000000-0005-0000-0000-0000DCB60000}"/>
    <cellStyle name="Percent 4 5 4 5 2 2 2" xfId="48436" xr:uid="{00000000-0005-0000-0000-0000DDB60000}"/>
    <cellStyle name="Percent 4 5 4 5 2 3" xfId="19936" xr:uid="{00000000-0005-0000-0000-0000DEB60000}"/>
    <cellStyle name="Percent 4 5 4 5 2 4" xfId="39886" xr:uid="{00000000-0005-0000-0000-0000DFB60000}"/>
    <cellStyle name="Percent 4 5 4 5 3" xfId="11384" xr:uid="{00000000-0005-0000-0000-0000E0B60000}"/>
    <cellStyle name="Percent 4 5 4 5 3 2" xfId="31336" xr:uid="{00000000-0005-0000-0000-0000E1B60000}"/>
    <cellStyle name="Percent 4 5 4 5 3 2 2" xfId="51286" xr:uid="{00000000-0005-0000-0000-0000E2B60000}"/>
    <cellStyle name="Percent 4 5 4 5 3 3" xfId="22786" xr:uid="{00000000-0005-0000-0000-0000E3B60000}"/>
    <cellStyle name="Percent 4 5 4 5 3 4" xfId="42736" xr:uid="{00000000-0005-0000-0000-0000E4B60000}"/>
    <cellStyle name="Percent 4 5 4 5 4" xfId="17084" xr:uid="{00000000-0005-0000-0000-0000E5B60000}"/>
    <cellStyle name="Percent 4 5 4 5 4 2" xfId="37036" xr:uid="{00000000-0005-0000-0000-0000E6B60000}"/>
    <cellStyle name="Percent 4 5 4 5 5" xfId="25636" xr:uid="{00000000-0005-0000-0000-0000E7B60000}"/>
    <cellStyle name="Percent 4 5 4 5 5 2" xfId="45586" xr:uid="{00000000-0005-0000-0000-0000E8B60000}"/>
    <cellStyle name="Percent 4 5 4 5 6" xfId="14234" xr:uid="{00000000-0005-0000-0000-0000E9B60000}"/>
    <cellStyle name="Percent 4 5 4 5 7" xfId="34186" xr:uid="{00000000-0005-0000-0000-0000EAB60000}"/>
    <cellStyle name="Percent 4 5 4 6" xfId="8521" xr:uid="{00000000-0005-0000-0000-0000EBB60000}"/>
    <cellStyle name="Percent 4 5 4 6 2" xfId="28475" xr:uid="{00000000-0005-0000-0000-0000ECB60000}"/>
    <cellStyle name="Percent 4 5 4 6 2 2" xfId="48425" xr:uid="{00000000-0005-0000-0000-0000EDB60000}"/>
    <cellStyle name="Percent 4 5 4 6 3" xfId="19925" xr:uid="{00000000-0005-0000-0000-0000EEB60000}"/>
    <cellStyle name="Percent 4 5 4 6 4" xfId="39875" xr:uid="{00000000-0005-0000-0000-0000EFB60000}"/>
    <cellStyle name="Percent 4 5 4 7" xfId="11373" xr:uid="{00000000-0005-0000-0000-0000F0B60000}"/>
    <cellStyle name="Percent 4 5 4 7 2" xfId="31325" xr:uid="{00000000-0005-0000-0000-0000F1B60000}"/>
    <cellStyle name="Percent 4 5 4 7 2 2" xfId="51275" xr:uid="{00000000-0005-0000-0000-0000F2B60000}"/>
    <cellStyle name="Percent 4 5 4 7 3" xfId="22775" xr:uid="{00000000-0005-0000-0000-0000F3B60000}"/>
    <cellStyle name="Percent 4 5 4 7 4" xfId="42725" xr:uid="{00000000-0005-0000-0000-0000F4B60000}"/>
    <cellStyle name="Percent 4 5 4 8" xfId="17073" xr:uid="{00000000-0005-0000-0000-0000F5B60000}"/>
    <cellStyle name="Percent 4 5 4 8 2" xfId="37025" xr:uid="{00000000-0005-0000-0000-0000F6B60000}"/>
    <cellStyle name="Percent 4 5 4 9" xfId="25625" xr:uid="{00000000-0005-0000-0000-0000F7B60000}"/>
    <cellStyle name="Percent 4 5 4 9 2" xfId="45575" xr:uid="{00000000-0005-0000-0000-0000F8B60000}"/>
    <cellStyle name="Percent 4 5 5" xfId="4408" xr:uid="{00000000-0005-0000-0000-0000F9B60000}"/>
    <cellStyle name="Percent 4 5 5 10" xfId="14235" xr:uid="{00000000-0005-0000-0000-0000FAB60000}"/>
    <cellStyle name="Percent 4 5 5 11" xfId="34187" xr:uid="{00000000-0005-0000-0000-0000FBB60000}"/>
    <cellStyle name="Percent 4 5 5 2" xfId="4409" xr:uid="{00000000-0005-0000-0000-0000FCB60000}"/>
    <cellStyle name="Percent 4 5 5 2 10" xfId="34188" xr:uid="{00000000-0005-0000-0000-0000FDB60000}"/>
    <cellStyle name="Percent 4 5 5 2 2" xfId="4410" xr:uid="{00000000-0005-0000-0000-0000FEB60000}"/>
    <cellStyle name="Percent 4 5 5 2 2 2" xfId="4411" xr:uid="{00000000-0005-0000-0000-0000FFB60000}"/>
    <cellStyle name="Percent 4 5 5 2 2 2 2" xfId="8536" xr:uid="{00000000-0005-0000-0000-000000B70000}"/>
    <cellStyle name="Percent 4 5 5 2 2 2 2 2" xfId="28490" xr:uid="{00000000-0005-0000-0000-000001B70000}"/>
    <cellStyle name="Percent 4 5 5 2 2 2 2 2 2" xfId="48440" xr:uid="{00000000-0005-0000-0000-000002B70000}"/>
    <cellStyle name="Percent 4 5 5 2 2 2 2 3" xfId="19940" xr:uid="{00000000-0005-0000-0000-000003B70000}"/>
    <cellStyle name="Percent 4 5 5 2 2 2 2 4" xfId="39890" xr:uid="{00000000-0005-0000-0000-000004B70000}"/>
    <cellStyle name="Percent 4 5 5 2 2 2 3" xfId="11388" xr:uid="{00000000-0005-0000-0000-000005B70000}"/>
    <cellStyle name="Percent 4 5 5 2 2 2 3 2" xfId="31340" xr:uid="{00000000-0005-0000-0000-000006B70000}"/>
    <cellStyle name="Percent 4 5 5 2 2 2 3 2 2" xfId="51290" xr:uid="{00000000-0005-0000-0000-000007B70000}"/>
    <cellStyle name="Percent 4 5 5 2 2 2 3 3" xfId="22790" xr:uid="{00000000-0005-0000-0000-000008B70000}"/>
    <cellStyle name="Percent 4 5 5 2 2 2 3 4" xfId="42740" xr:uid="{00000000-0005-0000-0000-000009B70000}"/>
    <cellStyle name="Percent 4 5 5 2 2 2 4" xfId="17088" xr:uid="{00000000-0005-0000-0000-00000AB70000}"/>
    <cellStyle name="Percent 4 5 5 2 2 2 4 2" xfId="37040" xr:uid="{00000000-0005-0000-0000-00000BB70000}"/>
    <cellStyle name="Percent 4 5 5 2 2 2 5" xfId="25640" xr:uid="{00000000-0005-0000-0000-00000CB70000}"/>
    <cellStyle name="Percent 4 5 5 2 2 2 5 2" xfId="45590" xr:uid="{00000000-0005-0000-0000-00000DB70000}"/>
    <cellStyle name="Percent 4 5 5 2 2 2 6" xfId="14238" xr:uid="{00000000-0005-0000-0000-00000EB70000}"/>
    <cellStyle name="Percent 4 5 5 2 2 2 7" xfId="34190" xr:uid="{00000000-0005-0000-0000-00000FB70000}"/>
    <cellStyle name="Percent 4 5 5 2 2 3" xfId="8535" xr:uid="{00000000-0005-0000-0000-000010B70000}"/>
    <cellStyle name="Percent 4 5 5 2 2 3 2" xfId="28489" xr:uid="{00000000-0005-0000-0000-000011B70000}"/>
    <cellStyle name="Percent 4 5 5 2 2 3 2 2" xfId="48439" xr:uid="{00000000-0005-0000-0000-000012B70000}"/>
    <cellStyle name="Percent 4 5 5 2 2 3 3" xfId="19939" xr:uid="{00000000-0005-0000-0000-000013B70000}"/>
    <cellStyle name="Percent 4 5 5 2 2 3 4" xfId="39889" xr:uid="{00000000-0005-0000-0000-000014B70000}"/>
    <cellStyle name="Percent 4 5 5 2 2 4" xfId="11387" xr:uid="{00000000-0005-0000-0000-000015B70000}"/>
    <cellStyle name="Percent 4 5 5 2 2 4 2" xfId="31339" xr:uid="{00000000-0005-0000-0000-000016B70000}"/>
    <cellStyle name="Percent 4 5 5 2 2 4 2 2" xfId="51289" xr:uid="{00000000-0005-0000-0000-000017B70000}"/>
    <cellStyle name="Percent 4 5 5 2 2 4 3" xfId="22789" xr:uid="{00000000-0005-0000-0000-000018B70000}"/>
    <cellStyle name="Percent 4 5 5 2 2 4 4" xfId="42739" xr:uid="{00000000-0005-0000-0000-000019B70000}"/>
    <cellStyle name="Percent 4 5 5 2 2 5" xfId="17087" xr:uid="{00000000-0005-0000-0000-00001AB70000}"/>
    <cellStyle name="Percent 4 5 5 2 2 5 2" xfId="37039" xr:uid="{00000000-0005-0000-0000-00001BB70000}"/>
    <cellStyle name="Percent 4 5 5 2 2 6" xfId="25639" xr:uid="{00000000-0005-0000-0000-00001CB70000}"/>
    <cellStyle name="Percent 4 5 5 2 2 6 2" xfId="45589" xr:uid="{00000000-0005-0000-0000-00001DB70000}"/>
    <cellStyle name="Percent 4 5 5 2 2 7" xfId="14237" xr:uid="{00000000-0005-0000-0000-00001EB70000}"/>
    <cellStyle name="Percent 4 5 5 2 2 8" xfId="34189" xr:uid="{00000000-0005-0000-0000-00001FB70000}"/>
    <cellStyle name="Percent 4 5 5 2 3" xfId="4412" xr:uid="{00000000-0005-0000-0000-000020B70000}"/>
    <cellStyle name="Percent 4 5 5 2 3 2" xfId="4413" xr:uid="{00000000-0005-0000-0000-000021B70000}"/>
    <cellStyle name="Percent 4 5 5 2 3 2 2" xfId="8538" xr:uid="{00000000-0005-0000-0000-000022B70000}"/>
    <cellStyle name="Percent 4 5 5 2 3 2 2 2" xfId="28492" xr:uid="{00000000-0005-0000-0000-000023B70000}"/>
    <cellStyle name="Percent 4 5 5 2 3 2 2 2 2" xfId="48442" xr:uid="{00000000-0005-0000-0000-000024B70000}"/>
    <cellStyle name="Percent 4 5 5 2 3 2 2 3" xfId="19942" xr:uid="{00000000-0005-0000-0000-000025B70000}"/>
    <cellStyle name="Percent 4 5 5 2 3 2 2 4" xfId="39892" xr:uid="{00000000-0005-0000-0000-000026B70000}"/>
    <cellStyle name="Percent 4 5 5 2 3 2 3" xfId="11390" xr:uid="{00000000-0005-0000-0000-000027B70000}"/>
    <cellStyle name="Percent 4 5 5 2 3 2 3 2" xfId="31342" xr:uid="{00000000-0005-0000-0000-000028B70000}"/>
    <cellStyle name="Percent 4 5 5 2 3 2 3 2 2" xfId="51292" xr:uid="{00000000-0005-0000-0000-000029B70000}"/>
    <cellStyle name="Percent 4 5 5 2 3 2 3 3" xfId="22792" xr:uid="{00000000-0005-0000-0000-00002AB70000}"/>
    <cellStyle name="Percent 4 5 5 2 3 2 3 4" xfId="42742" xr:uid="{00000000-0005-0000-0000-00002BB70000}"/>
    <cellStyle name="Percent 4 5 5 2 3 2 4" xfId="17090" xr:uid="{00000000-0005-0000-0000-00002CB70000}"/>
    <cellStyle name="Percent 4 5 5 2 3 2 4 2" xfId="37042" xr:uid="{00000000-0005-0000-0000-00002DB70000}"/>
    <cellStyle name="Percent 4 5 5 2 3 2 5" xfId="25642" xr:uid="{00000000-0005-0000-0000-00002EB70000}"/>
    <cellStyle name="Percent 4 5 5 2 3 2 5 2" xfId="45592" xr:uid="{00000000-0005-0000-0000-00002FB70000}"/>
    <cellStyle name="Percent 4 5 5 2 3 2 6" xfId="14240" xr:uid="{00000000-0005-0000-0000-000030B70000}"/>
    <cellStyle name="Percent 4 5 5 2 3 2 7" xfId="34192" xr:uid="{00000000-0005-0000-0000-000031B70000}"/>
    <cellStyle name="Percent 4 5 5 2 3 3" xfId="8537" xr:uid="{00000000-0005-0000-0000-000032B70000}"/>
    <cellStyle name="Percent 4 5 5 2 3 3 2" xfId="28491" xr:uid="{00000000-0005-0000-0000-000033B70000}"/>
    <cellStyle name="Percent 4 5 5 2 3 3 2 2" xfId="48441" xr:uid="{00000000-0005-0000-0000-000034B70000}"/>
    <cellStyle name="Percent 4 5 5 2 3 3 3" xfId="19941" xr:uid="{00000000-0005-0000-0000-000035B70000}"/>
    <cellStyle name="Percent 4 5 5 2 3 3 4" xfId="39891" xr:uid="{00000000-0005-0000-0000-000036B70000}"/>
    <cellStyle name="Percent 4 5 5 2 3 4" xfId="11389" xr:uid="{00000000-0005-0000-0000-000037B70000}"/>
    <cellStyle name="Percent 4 5 5 2 3 4 2" xfId="31341" xr:uid="{00000000-0005-0000-0000-000038B70000}"/>
    <cellStyle name="Percent 4 5 5 2 3 4 2 2" xfId="51291" xr:uid="{00000000-0005-0000-0000-000039B70000}"/>
    <cellStyle name="Percent 4 5 5 2 3 4 3" xfId="22791" xr:uid="{00000000-0005-0000-0000-00003AB70000}"/>
    <cellStyle name="Percent 4 5 5 2 3 4 4" xfId="42741" xr:uid="{00000000-0005-0000-0000-00003BB70000}"/>
    <cellStyle name="Percent 4 5 5 2 3 5" xfId="17089" xr:uid="{00000000-0005-0000-0000-00003CB70000}"/>
    <cellStyle name="Percent 4 5 5 2 3 5 2" xfId="37041" xr:uid="{00000000-0005-0000-0000-00003DB70000}"/>
    <cellStyle name="Percent 4 5 5 2 3 6" xfId="25641" xr:uid="{00000000-0005-0000-0000-00003EB70000}"/>
    <cellStyle name="Percent 4 5 5 2 3 6 2" xfId="45591" xr:uid="{00000000-0005-0000-0000-00003FB70000}"/>
    <cellStyle name="Percent 4 5 5 2 3 7" xfId="14239" xr:uid="{00000000-0005-0000-0000-000040B70000}"/>
    <cellStyle name="Percent 4 5 5 2 3 8" xfId="34191" xr:uid="{00000000-0005-0000-0000-000041B70000}"/>
    <cellStyle name="Percent 4 5 5 2 4" xfId="4414" xr:uid="{00000000-0005-0000-0000-000042B70000}"/>
    <cellStyle name="Percent 4 5 5 2 4 2" xfId="8539" xr:uid="{00000000-0005-0000-0000-000043B70000}"/>
    <cellStyle name="Percent 4 5 5 2 4 2 2" xfId="28493" xr:uid="{00000000-0005-0000-0000-000044B70000}"/>
    <cellStyle name="Percent 4 5 5 2 4 2 2 2" xfId="48443" xr:uid="{00000000-0005-0000-0000-000045B70000}"/>
    <cellStyle name="Percent 4 5 5 2 4 2 3" xfId="19943" xr:uid="{00000000-0005-0000-0000-000046B70000}"/>
    <cellStyle name="Percent 4 5 5 2 4 2 4" xfId="39893" xr:uid="{00000000-0005-0000-0000-000047B70000}"/>
    <cellStyle name="Percent 4 5 5 2 4 3" xfId="11391" xr:uid="{00000000-0005-0000-0000-000048B70000}"/>
    <cellStyle name="Percent 4 5 5 2 4 3 2" xfId="31343" xr:uid="{00000000-0005-0000-0000-000049B70000}"/>
    <cellStyle name="Percent 4 5 5 2 4 3 2 2" xfId="51293" xr:uid="{00000000-0005-0000-0000-00004AB70000}"/>
    <cellStyle name="Percent 4 5 5 2 4 3 3" xfId="22793" xr:uid="{00000000-0005-0000-0000-00004BB70000}"/>
    <cellStyle name="Percent 4 5 5 2 4 3 4" xfId="42743" xr:uid="{00000000-0005-0000-0000-00004CB70000}"/>
    <cellStyle name="Percent 4 5 5 2 4 4" xfId="17091" xr:uid="{00000000-0005-0000-0000-00004DB70000}"/>
    <cellStyle name="Percent 4 5 5 2 4 4 2" xfId="37043" xr:uid="{00000000-0005-0000-0000-00004EB70000}"/>
    <cellStyle name="Percent 4 5 5 2 4 5" xfId="25643" xr:uid="{00000000-0005-0000-0000-00004FB70000}"/>
    <cellStyle name="Percent 4 5 5 2 4 5 2" xfId="45593" xr:uid="{00000000-0005-0000-0000-000050B70000}"/>
    <cellStyle name="Percent 4 5 5 2 4 6" xfId="14241" xr:uid="{00000000-0005-0000-0000-000051B70000}"/>
    <cellStyle name="Percent 4 5 5 2 4 7" xfId="34193" xr:uid="{00000000-0005-0000-0000-000052B70000}"/>
    <cellStyle name="Percent 4 5 5 2 5" xfId="8534" xr:uid="{00000000-0005-0000-0000-000053B70000}"/>
    <cellStyle name="Percent 4 5 5 2 5 2" xfId="28488" xr:uid="{00000000-0005-0000-0000-000054B70000}"/>
    <cellStyle name="Percent 4 5 5 2 5 2 2" xfId="48438" xr:uid="{00000000-0005-0000-0000-000055B70000}"/>
    <cellStyle name="Percent 4 5 5 2 5 3" xfId="19938" xr:uid="{00000000-0005-0000-0000-000056B70000}"/>
    <cellStyle name="Percent 4 5 5 2 5 4" xfId="39888" xr:uid="{00000000-0005-0000-0000-000057B70000}"/>
    <cellStyle name="Percent 4 5 5 2 6" xfId="11386" xr:uid="{00000000-0005-0000-0000-000058B70000}"/>
    <cellStyle name="Percent 4 5 5 2 6 2" xfId="31338" xr:uid="{00000000-0005-0000-0000-000059B70000}"/>
    <cellStyle name="Percent 4 5 5 2 6 2 2" xfId="51288" xr:uid="{00000000-0005-0000-0000-00005AB70000}"/>
    <cellStyle name="Percent 4 5 5 2 6 3" xfId="22788" xr:uid="{00000000-0005-0000-0000-00005BB70000}"/>
    <cellStyle name="Percent 4 5 5 2 6 4" xfId="42738" xr:uid="{00000000-0005-0000-0000-00005CB70000}"/>
    <cellStyle name="Percent 4 5 5 2 7" xfId="17086" xr:uid="{00000000-0005-0000-0000-00005DB70000}"/>
    <cellStyle name="Percent 4 5 5 2 7 2" xfId="37038" xr:uid="{00000000-0005-0000-0000-00005EB70000}"/>
    <cellStyle name="Percent 4 5 5 2 8" xfId="25638" xr:uid="{00000000-0005-0000-0000-00005FB70000}"/>
    <cellStyle name="Percent 4 5 5 2 8 2" xfId="45588" xr:uid="{00000000-0005-0000-0000-000060B70000}"/>
    <cellStyle name="Percent 4 5 5 2 9" xfId="14236" xr:uid="{00000000-0005-0000-0000-000061B70000}"/>
    <cellStyle name="Percent 4 5 5 3" xfId="4415" xr:uid="{00000000-0005-0000-0000-000062B70000}"/>
    <cellStyle name="Percent 4 5 5 3 2" xfId="4416" xr:uid="{00000000-0005-0000-0000-000063B70000}"/>
    <cellStyle name="Percent 4 5 5 3 2 2" xfId="8541" xr:uid="{00000000-0005-0000-0000-000064B70000}"/>
    <cellStyle name="Percent 4 5 5 3 2 2 2" xfId="28495" xr:uid="{00000000-0005-0000-0000-000065B70000}"/>
    <cellStyle name="Percent 4 5 5 3 2 2 2 2" xfId="48445" xr:uid="{00000000-0005-0000-0000-000066B70000}"/>
    <cellStyle name="Percent 4 5 5 3 2 2 3" xfId="19945" xr:uid="{00000000-0005-0000-0000-000067B70000}"/>
    <cellStyle name="Percent 4 5 5 3 2 2 4" xfId="39895" xr:uid="{00000000-0005-0000-0000-000068B70000}"/>
    <cellStyle name="Percent 4 5 5 3 2 3" xfId="11393" xr:uid="{00000000-0005-0000-0000-000069B70000}"/>
    <cellStyle name="Percent 4 5 5 3 2 3 2" xfId="31345" xr:uid="{00000000-0005-0000-0000-00006AB70000}"/>
    <cellStyle name="Percent 4 5 5 3 2 3 2 2" xfId="51295" xr:uid="{00000000-0005-0000-0000-00006BB70000}"/>
    <cellStyle name="Percent 4 5 5 3 2 3 3" xfId="22795" xr:uid="{00000000-0005-0000-0000-00006CB70000}"/>
    <cellStyle name="Percent 4 5 5 3 2 3 4" xfId="42745" xr:uid="{00000000-0005-0000-0000-00006DB70000}"/>
    <cellStyle name="Percent 4 5 5 3 2 4" xfId="17093" xr:uid="{00000000-0005-0000-0000-00006EB70000}"/>
    <cellStyle name="Percent 4 5 5 3 2 4 2" xfId="37045" xr:uid="{00000000-0005-0000-0000-00006FB70000}"/>
    <cellStyle name="Percent 4 5 5 3 2 5" xfId="25645" xr:uid="{00000000-0005-0000-0000-000070B70000}"/>
    <cellStyle name="Percent 4 5 5 3 2 5 2" xfId="45595" xr:uid="{00000000-0005-0000-0000-000071B70000}"/>
    <cellStyle name="Percent 4 5 5 3 2 6" xfId="14243" xr:uid="{00000000-0005-0000-0000-000072B70000}"/>
    <cellStyle name="Percent 4 5 5 3 2 7" xfId="34195" xr:uid="{00000000-0005-0000-0000-000073B70000}"/>
    <cellStyle name="Percent 4 5 5 3 3" xfId="8540" xr:uid="{00000000-0005-0000-0000-000074B70000}"/>
    <cellStyle name="Percent 4 5 5 3 3 2" xfId="28494" xr:uid="{00000000-0005-0000-0000-000075B70000}"/>
    <cellStyle name="Percent 4 5 5 3 3 2 2" xfId="48444" xr:uid="{00000000-0005-0000-0000-000076B70000}"/>
    <cellStyle name="Percent 4 5 5 3 3 3" xfId="19944" xr:uid="{00000000-0005-0000-0000-000077B70000}"/>
    <cellStyle name="Percent 4 5 5 3 3 4" xfId="39894" xr:uid="{00000000-0005-0000-0000-000078B70000}"/>
    <cellStyle name="Percent 4 5 5 3 4" xfId="11392" xr:uid="{00000000-0005-0000-0000-000079B70000}"/>
    <cellStyle name="Percent 4 5 5 3 4 2" xfId="31344" xr:uid="{00000000-0005-0000-0000-00007AB70000}"/>
    <cellStyle name="Percent 4 5 5 3 4 2 2" xfId="51294" xr:uid="{00000000-0005-0000-0000-00007BB70000}"/>
    <cellStyle name="Percent 4 5 5 3 4 3" xfId="22794" xr:uid="{00000000-0005-0000-0000-00007CB70000}"/>
    <cellStyle name="Percent 4 5 5 3 4 4" xfId="42744" xr:uid="{00000000-0005-0000-0000-00007DB70000}"/>
    <cellStyle name="Percent 4 5 5 3 5" xfId="17092" xr:uid="{00000000-0005-0000-0000-00007EB70000}"/>
    <cellStyle name="Percent 4 5 5 3 5 2" xfId="37044" xr:uid="{00000000-0005-0000-0000-00007FB70000}"/>
    <cellStyle name="Percent 4 5 5 3 6" xfId="25644" xr:uid="{00000000-0005-0000-0000-000080B70000}"/>
    <cellStyle name="Percent 4 5 5 3 6 2" xfId="45594" xr:uid="{00000000-0005-0000-0000-000081B70000}"/>
    <cellStyle name="Percent 4 5 5 3 7" xfId="14242" xr:uid="{00000000-0005-0000-0000-000082B70000}"/>
    <cellStyle name="Percent 4 5 5 3 8" xfId="34194" xr:uid="{00000000-0005-0000-0000-000083B70000}"/>
    <cellStyle name="Percent 4 5 5 4" xfId="4417" xr:uid="{00000000-0005-0000-0000-000084B70000}"/>
    <cellStyle name="Percent 4 5 5 4 2" xfId="4418" xr:uid="{00000000-0005-0000-0000-000085B70000}"/>
    <cellStyle name="Percent 4 5 5 4 2 2" xfId="8543" xr:uid="{00000000-0005-0000-0000-000086B70000}"/>
    <cellStyle name="Percent 4 5 5 4 2 2 2" xfId="28497" xr:uid="{00000000-0005-0000-0000-000087B70000}"/>
    <cellStyle name="Percent 4 5 5 4 2 2 2 2" xfId="48447" xr:uid="{00000000-0005-0000-0000-000088B70000}"/>
    <cellStyle name="Percent 4 5 5 4 2 2 3" xfId="19947" xr:uid="{00000000-0005-0000-0000-000089B70000}"/>
    <cellStyle name="Percent 4 5 5 4 2 2 4" xfId="39897" xr:uid="{00000000-0005-0000-0000-00008AB70000}"/>
    <cellStyle name="Percent 4 5 5 4 2 3" xfId="11395" xr:uid="{00000000-0005-0000-0000-00008BB70000}"/>
    <cellStyle name="Percent 4 5 5 4 2 3 2" xfId="31347" xr:uid="{00000000-0005-0000-0000-00008CB70000}"/>
    <cellStyle name="Percent 4 5 5 4 2 3 2 2" xfId="51297" xr:uid="{00000000-0005-0000-0000-00008DB70000}"/>
    <cellStyle name="Percent 4 5 5 4 2 3 3" xfId="22797" xr:uid="{00000000-0005-0000-0000-00008EB70000}"/>
    <cellStyle name="Percent 4 5 5 4 2 3 4" xfId="42747" xr:uid="{00000000-0005-0000-0000-00008FB70000}"/>
    <cellStyle name="Percent 4 5 5 4 2 4" xfId="17095" xr:uid="{00000000-0005-0000-0000-000090B70000}"/>
    <cellStyle name="Percent 4 5 5 4 2 4 2" xfId="37047" xr:uid="{00000000-0005-0000-0000-000091B70000}"/>
    <cellStyle name="Percent 4 5 5 4 2 5" xfId="25647" xr:uid="{00000000-0005-0000-0000-000092B70000}"/>
    <cellStyle name="Percent 4 5 5 4 2 5 2" xfId="45597" xr:uid="{00000000-0005-0000-0000-000093B70000}"/>
    <cellStyle name="Percent 4 5 5 4 2 6" xfId="14245" xr:uid="{00000000-0005-0000-0000-000094B70000}"/>
    <cellStyle name="Percent 4 5 5 4 2 7" xfId="34197" xr:uid="{00000000-0005-0000-0000-000095B70000}"/>
    <cellStyle name="Percent 4 5 5 4 3" xfId="8542" xr:uid="{00000000-0005-0000-0000-000096B70000}"/>
    <cellStyle name="Percent 4 5 5 4 3 2" xfId="28496" xr:uid="{00000000-0005-0000-0000-000097B70000}"/>
    <cellStyle name="Percent 4 5 5 4 3 2 2" xfId="48446" xr:uid="{00000000-0005-0000-0000-000098B70000}"/>
    <cellStyle name="Percent 4 5 5 4 3 3" xfId="19946" xr:uid="{00000000-0005-0000-0000-000099B70000}"/>
    <cellStyle name="Percent 4 5 5 4 3 4" xfId="39896" xr:uid="{00000000-0005-0000-0000-00009AB70000}"/>
    <cellStyle name="Percent 4 5 5 4 4" xfId="11394" xr:uid="{00000000-0005-0000-0000-00009BB70000}"/>
    <cellStyle name="Percent 4 5 5 4 4 2" xfId="31346" xr:uid="{00000000-0005-0000-0000-00009CB70000}"/>
    <cellStyle name="Percent 4 5 5 4 4 2 2" xfId="51296" xr:uid="{00000000-0005-0000-0000-00009DB70000}"/>
    <cellStyle name="Percent 4 5 5 4 4 3" xfId="22796" xr:uid="{00000000-0005-0000-0000-00009EB70000}"/>
    <cellStyle name="Percent 4 5 5 4 4 4" xfId="42746" xr:uid="{00000000-0005-0000-0000-00009FB70000}"/>
    <cellStyle name="Percent 4 5 5 4 5" xfId="17094" xr:uid="{00000000-0005-0000-0000-0000A0B70000}"/>
    <cellStyle name="Percent 4 5 5 4 5 2" xfId="37046" xr:uid="{00000000-0005-0000-0000-0000A1B70000}"/>
    <cellStyle name="Percent 4 5 5 4 6" xfId="25646" xr:uid="{00000000-0005-0000-0000-0000A2B70000}"/>
    <cellStyle name="Percent 4 5 5 4 6 2" xfId="45596" xr:uid="{00000000-0005-0000-0000-0000A3B70000}"/>
    <cellStyle name="Percent 4 5 5 4 7" xfId="14244" xr:uid="{00000000-0005-0000-0000-0000A4B70000}"/>
    <cellStyle name="Percent 4 5 5 4 8" xfId="34196" xr:uid="{00000000-0005-0000-0000-0000A5B70000}"/>
    <cellStyle name="Percent 4 5 5 5" xfId="4419" xr:uid="{00000000-0005-0000-0000-0000A6B70000}"/>
    <cellStyle name="Percent 4 5 5 5 2" xfId="8544" xr:uid="{00000000-0005-0000-0000-0000A7B70000}"/>
    <cellStyle name="Percent 4 5 5 5 2 2" xfId="28498" xr:uid="{00000000-0005-0000-0000-0000A8B70000}"/>
    <cellStyle name="Percent 4 5 5 5 2 2 2" xfId="48448" xr:uid="{00000000-0005-0000-0000-0000A9B70000}"/>
    <cellStyle name="Percent 4 5 5 5 2 3" xfId="19948" xr:uid="{00000000-0005-0000-0000-0000AAB70000}"/>
    <cellStyle name="Percent 4 5 5 5 2 4" xfId="39898" xr:uid="{00000000-0005-0000-0000-0000ABB70000}"/>
    <cellStyle name="Percent 4 5 5 5 3" xfId="11396" xr:uid="{00000000-0005-0000-0000-0000ACB70000}"/>
    <cellStyle name="Percent 4 5 5 5 3 2" xfId="31348" xr:uid="{00000000-0005-0000-0000-0000ADB70000}"/>
    <cellStyle name="Percent 4 5 5 5 3 2 2" xfId="51298" xr:uid="{00000000-0005-0000-0000-0000AEB70000}"/>
    <cellStyle name="Percent 4 5 5 5 3 3" xfId="22798" xr:uid="{00000000-0005-0000-0000-0000AFB70000}"/>
    <cellStyle name="Percent 4 5 5 5 3 4" xfId="42748" xr:uid="{00000000-0005-0000-0000-0000B0B70000}"/>
    <cellStyle name="Percent 4 5 5 5 4" xfId="17096" xr:uid="{00000000-0005-0000-0000-0000B1B70000}"/>
    <cellStyle name="Percent 4 5 5 5 4 2" xfId="37048" xr:uid="{00000000-0005-0000-0000-0000B2B70000}"/>
    <cellStyle name="Percent 4 5 5 5 5" xfId="25648" xr:uid="{00000000-0005-0000-0000-0000B3B70000}"/>
    <cellStyle name="Percent 4 5 5 5 5 2" xfId="45598" xr:uid="{00000000-0005-0000-0000-0000B4B70000}"/>
    <cellStyle name="Percent 4 5 5 5 6" xfId="14246" xr:uid="{00000000-0005-0000-0000-0000B5B70000}"/>
    <cellStyle name="Percent 4 5 5 5 7" xfId="34198" xr:uid="{00000000-0005-0000-0000-0000B6B70000}"/>
    <cellStyle name="Percent 4 5 5 6" xfId="8533" xr:uid="{00000000-0005-0000-0000-0000B7B70000}"/>
    <cellStyle name="Percent 4 5 5 6 2" xfId="28487" xr:uid="{00000000-0005-0000-0000-0000B8B70000}"/>
    <cellStyle name="Percent 4 5 5 6 2 2" xfId="48437" xr:uid="{00000000-0005-0000-0000-0000B9B70000}"/>
    <cellStyle name="Percent 4 5 5 6 3" xfId="19937" xr:uid="{00000000-0005-0000-0000-0000BAB70000}"/>
    <cellStyle name="Percent 4 5 5 6 4" xfId="39887" xr:uid="{00000000-0005-0000-0000-0000BBB70000}"/>
    <cellStyle name="Percent 4 5 5 7" xfId="11385" xr:uid="{00000000-0005-0000-0000-0000BCB70000}"/>
    <cellStyle name="Percent 4 5 5 7 2" xfId="31337" xr:uid="{00000000-0005-0000-0000-0000BDB70000}"/>
    <cellStyle name="Percent 4 5 5 7 2 2" xfId="51287" xr:uid="{00000000-0005-0000-0000-0000BEB70000}"/>
    <cellStyle name="Percent 4 5 5 7 3" xfId="22787" xr:uid="{00000000-0005-0000-0000-0000BFB70000}"/>
    <cellStyle name="Percent 4 5 5 7 4" xfId="42737" xr:uid="{00000000-0005-0000-0000-0000C0B70000}"/>
    <cellStyle name="Percent 4 5 5 8" xfId="17085" xr:uid="{00000000-0005-0000-0000-0000C1B70000}"/>
    <cellStyle name="Percent 4 5 5 8 2" xfId="37037" xr:uid="{00000000-0005-0000-0000-0000C2B70000}"/>
    <cellStyle name="Percent 4 5 5 9" xfId="25637" xr:uid="{00000000-0005-0000-0000-0000C3B70000}"/>
    <cellStyle name="Percent 4 5 5 9 2" xfId="45587" xr:uid="{00000000-0005-0000-0000-0000C4B70000}"/>
    <cellStyle name="Percent 4 5 6" xfId="4420" xr:uid="{00000000-0005-0000-0000-0000C5B70000}"/>
    <cellStyle name="Percent 4 5 6 10" xfId="14247" xr:uid="{00000000-0005-0000-0000-0000C6B70000}"/>
    <cellStyle name="Percent 4 5 6 11" xfId="34199" xr:uid="{00000000-0005-0000-0000-0000C7B70000}"/>
    <cellStyle name="Percent 4 5 6 2" xfId="4421" xr:uid="{00000000-0005-0000-0000-0000C8B70000}"/>
    <cellStyle name="Percent 4 5 6 2 10" xfId="34200" xr:uid="{00000000-0005-0000-0000-0000C9B70000}"/>
    <cellStyle name="Percent 4 5 6 2 2" xfId="4422" xr:uid="{00000000-0005-0000-0000-0000CAB70000}"/>
    <cellStyle name="Percent 4 5 6 2 2 2" xfId="4423" xr:uid="{00000000-0005-0000-0000-0000CBB70000}"/>
    <cellStyle name="Percent 4 5 6 2 2 2 2" xfId="8548" xr:uid="{00000000-0005-0000-0000-0000CCB70000}"/>
    <cellStyle name="Percent 4 5 6 2 2 2 2 2" xfId="28502" xr:uid="{00000000-0005-0000-0000-0000CDB70000}"/>
    <cellStyle name="Percent 4 5 6 2 2 2 2 2 2" xfId="48452" xr:uid="{00000000-0005-0000-0000-0000CEB70000}"/>
    <cellStyle name="Percent 4 5 6 2 2 2 2 3" xfId="19952" xr:uid="{00000000-0005-0000-0000-0000CFB70000}"/>
    <cellStyle name="Percent 4 5 6 2 2 2 2 4" xfId="39902" xr:uid="{00000000-0005-0000-0000-0000D0B70000}"/>
    <cellStyle name="Percent 4 5 6 2 2 2 3" xfId="11400" xr:uid="{00000000-0005-0000-0000-0000D1B70000}"/>
    <cellStyle name="Percent 4 5 6 2 2 2 3 2" xfId="31352" xr:uid="{00000000-0005-0000-0000-0000D2B70000}"/>
    <cellStyle name="Percent 4 5 6 2 2 2 3 2 2" xfId="51302" xr:uid="{00000000-0005-0000-0000-0000D3B70000}"/>
    <cellStyle name="Percent 4 5 6 2 2 2 3 3" xfId="22802" xr:uid="{00000000-0005-0000-0000-0000D4B70000}"/>
    <cellStyle name="Percent 4 5 6 2 2 2 3 4" xfId="42752" xr:uid="{00000000-0005-0000-0000-0000D5B70000}"/>
    <cellStyle name="Percent 4 5 6 2 2 2 4" xfId="17100" xr:uid="{00000000-0005-0000-0000-0000D6B70000}"/>
    <cellStyle name="Percent 4 5 6 2 2 2 4 2" xfId="37052" xr:uid="{00000000-0005-0000-0000-0000D7B70000}"/>
    <cellStyle name="Percent 4 5 6 2 2 2 5" xfId="25652" xr:uid="{00000000-0005-0000-0000-0000D8B70000}"/>
    <cellStyle name="Percent 4 5 6 2 2 2 5 2" xfId="45602" xr:uid="{00000000-0005-0000-0000-0000D9B70000}"/>
    <cellStyle name="Percent 4 5 6 2 2 2 6" xfId="14250" xr:uid="{00000000-0005-0000-0000-0000DAB70000}"/>
    <cellStyle name="Percent 4 5 6 2 2 2 7" xfId="34202" xr:uid="{00000000-0005-0000-0000-0000DBB70000}"/>
    <cellStyle name="Percent 4 5 6 2 2 3" xfId="8547" xr:uid="{00000000-0005-0000-0000-0000DCB70000}"/>
    <cellStyle name="Percent 4 5 6 2 2 3 2" xfId="28501" xr:uid="{00000000-0005-0000-0000-0000DDB70000}"/>
    <cellStyle name="Percent 4 5 6 2 2 3 2 2" xfId="48451" xr:uid="{00000000-0005-0000-0000-0000DEB70000}"/>
    <cellStyle name="Percent 4 5 6 2 2 3 3" xfId="19951" xr:uid="{00000000-0005-0000-0000-0000DFB70000}"/>
    <cellStyle name="Percent 4 5 6 2 2 3 4" xfId="39901" xr:uid="{00000000-0005-0000-0000-0000E0B70000}"/>
    <cellStyle name="Percent 4 5 6 2 2 4" xfId="11399" xr:uid="{00000000-0005-0000-0000-0000E1B70000}"/>
    <cellStyle name="Percent 4 5 6 2 2 4 2" xfId="31351" xr:uid="{00000000-0005-0000-0000-0000E2B70000}"/>
    <cellStyle name="Percent 4 5 6 2 2 4 2 2" xfId="51301" xr:uid="{00000000-0005-0000-0000-0000E3B70000}"/>
    <cellStyle name="Percent 4 5 6 2 2 4 3" xfId="22801" xr:uid="{00000000-0005-0000-0000-0000E4B70000}"/>
    <cellStyle name="Percent 4 5 6 2 2 4 4" xfId="42751" xr:uid="{00000000-0005-0000-0000-0000E5B70000}"/>
    <cellStyle name="Percent 4 5 6 2 2 5" xfId="17099" xr:uid="{00000000-0005-0000-0000-0000E6B70000}"/>
    <cellStyle name="Percent 4 5 6 2 2 5 2" xfId="37051" xr:uid="{00000000-0005-0000-0000-0000E7B70000}"/>
    <cellStyle name="Percent 4 5 6 2 2 6" xfId="25651" xr:uid="{00000000-0005-0000-0000-0000E8B70000}"/>
    <cellStyle name="Percent 4 5 6 2 2 6 2" xfId="45601" xr:uid="{00000000-0005-0000-0000-0000E9B70000}"/>
    <cellStyle name="Percent 4 5 6 2 2 7" xfId="14249" xr:uid="{00000000-0005-0000-0000-0000EAB70000}"/>
    <cellStyle name="Percent 4 5 6 2 2 8" xfId="34201" xr:uid="{00000000-0005-0000-0000-0000EBB70000}"/>
    <cellStyle name="Percent 4 5 6 2 3" xfId="4424" xr:uid="{00000000-0005-0000-0000-0000ECB70000}"/>
    <cellStyle name="Percent 4 5 6 2 3 2" xfId="4425" xr:uid="{00000000-0005-0000-0000-0000EDB70000}"/>
    <cellStyle name="Percent 4 5 6 2 3 2 2" xfId="8550" xr:uid="{00000000-0005-0000-0000-0000EEB70000}"/>
    <cellStyle name="Percent 4 5 6 2 3 2 2 2" xfId="28504" xr:uid="{00000000-0005-0000-0000-0000EFB70000}"/>
    <cellStyle name="Percent 4 5 6 2 3 2 2 2 2" xfId="48454" xr:uid="{00000000-0005-0000-0000-0000F0B70000}"/>
    <cellStyle name="Percent 4 5 6 2 3 2 2 3" xfId="19954" xr:uid="{00000000-0005-0000-0000-0000F1B70000}"/>
    <cellStyle name="Percent 4 5 6 2 3 2 2 4" xfId="39904" xr:uid="{00000000-0005-0000-0000-0000F2B70000}"/>
    <cellStyle name="Percent 4 5 6 2 3 2 3" xfId="11402" xr:uid="{00000000-0005-0000-0000-0000F3B70000}"/>
    <cellStyle name="Percent 4 5 6 2 3 2 3 2" xfId="31354" xr:uid="{00000000-0005-0000-0000-0000F4B70000}"/>
    <cellStyle name="Percent 4 5 6 2 3 2 3 2 2" xfId="51304" xr:uid="{00000000-0005-0000-0000-0000F5B70000}"/>
    <cellStyle name="Percent 4 5 6 2 3 2 3 3" xfId="22804" xr:uid="{00000000-0005-0000-0000-0000F6B70000}"/>
    <cellStyle name="Percent 4 5 6 2 3 2 3 4" xfId="42754" xr:uid="{00000000-0005-0000-0000-0000F7B70000}"/>
    <cellStyle name="Percent 4 5 6 2 3 2 4" xfId="17102" xr:uid="{00000000-0005-0000-0000-0000F8B70000}"/>
    <cellStyle name="Percent 4 5 6 2 3 2 4 2" xfId="37054" xr:uid="{00000000-0005-0000-0000-0000F9B70000}"/>
    <cellStyle name="Percent 4 5 6 2 3 2 5" xfId="25654" xr:uid="{00000000-0005-0000-0000-0000FAB70000}"/>
    <cellStyle name="Percent 4 5 6 2 3 2 5 2" xfId="45604" xr:uid="{00000000-0005-0000-0000-0000FBB70000}"/>
    <cellStyle name="Percent 4 5 6 2 3 2 6" xfId="14252" xr:uid="{00000000-0005-0000-0000-0000FCB70000}"/>
    <cellStyle name="Percent 4 5 6 2 3 2 7" xfId="34204" xr:uid="{00000000-0005-0000-0000-0000FDB70000}"/>
    <cellStyle name="Percent 4 5 6 2 3 3" xfId="8549" xr:uid="{00000000-0005-0000-0000-0000FEB70000}"/>
    <cellStyle name="Percent 4 5 6 2 3 3 2" xfId="28503" xr:uid="{00000000-0005-0000-0000-0000FFB70000}"/>
    <cellStyle name="Percent 4 5 6 2 3 3 2 2" xfId="48453" xr:uid="{00000000-0005-0000-0000-000000B80000}"/>
    <cellStyle name="Percent 4 5 6 2 3 3 3" xfId="19953" xr:uid="{00000000-0005-0000-0000-000001B80000}"/>
    <cellStyle name="Percent 4 5 6 2 3 3 4" xfId="39903" xr:uid="{00000000-0005-0000-0000-000002B80000}"/>
    <cellStyle name="Percent 4 5 6 2 3 4" xfId="11401" xr:uid="{00000000-0005-0000-0000-000003B80000}"/>
    <cellStyle name="Percent 4 5 6 2 3 4 2" xfId="31353" xr:uid="{00000000-0005-0000-0000-000004B80000}"/>
    <cellStyle name="Percent 4 5 6 2 3 4 2 2" xfId="51303" xr:uid="{00000000-0005-0000-0000-000005B80000}"/>
    <cellStyle name="Percent 4 5 6 2 3 4 3" xfId="22803" xr:uid="{00000000-0005-0000-0000-000006B80000}"/>
    <cellStyle name="Percent 4 5 6 2 3 4 4" xfId="42753" xr:uid="{00000000-0005-0000-0000-000007B80000}"/>
    <cellStyle name="Percent 4 5 6 2 3 5" xfId="17101" xr:uid="{00000000-0005-0000-0000-000008B80000}"/>
    <cellStyle name="Percent 4 5 6 2 3 5 2" xfId="37053" xr:uid="{00000000-0005-0000-0000-000009B80000}"/>
    <cellStyle name="Percent 4 5 6 2 3 6" xfId="25653" xr:uid="{00000000-0005-0000-0000-00000AB80000}"/>
    <cellStyle name="Percent 4 5 6 2 3 6 2" xfId="45603" xr:uid="{00000000-0005-0000-0000-00000BB80000}"/>
    <cellStyle name="Percent 4 5 6 2 3 7" xfId="14251" xr:uid="{00000000-0005-0000-0000-00000CB80000}"/>
    <cellStyle name="Percent 4 5 6 2 3 8" xfId="34203" xr:uid="{00000000-0005-0000-0000-00000DB80000}"/>
    <cellStyle name="Percent 4 5 6 2 4" xfId="4426" xr:uid="{00000000-0005-0000-0000-00000EB80000}"/>
    <cellStyle name="Percent 4 5 6 2 4 2" xfId="8551" xr:uid="{00000000-0005-0000-0000-00000FB80000}"/>
    <cellStyle name="Percent 4 5 6 2 4 2 2" xfId="28505" xr:uid="{00000000-0005-0000-0000-000010B80000}"/>
    <cellStyle name="Percent 4 5 6 2 4 2 2 2" xfId="48455" xr:uid="{00000000-0005-0000-0000-000011B80000}"/>
    <cellStyle name="Percent 4 5 6 2 4 2 3" xfId="19955" xr:uid="{00000000-0005-0000-0000-000012B80000}"/>
    <cellStyle name="Percent 4 5 6 2 4 2 4" xfId="39905" xr:uid="{00000000-0005-0000-0000-000013B80000}"/>
    <cellStyle name="Percent 4 5 6 2 4 3" xfId="11403" xr:uid="{00000000-0005-0000-0000-000014B80000}"/>
    <cellStyle name="Percent 4 5 6 2 4 3 2" xfId="31355" xr:uid="{00000000-0005-0000-0000-000015B80000}"/>
    <cellStyle name="Percent 4 5 6 2 4 3 2 2" xfId="51305" xr:uid="{00000000-0005-0000-0000-000016B80000}"/>
    <cellStyle name="Percent 4 5 6 2 4 3 3" xfId="22805" xr:uid="{00000000-0005-0000-0000-000017B80000}"/>
    <cellStyle name="Percent 4 5 6 2 4 3 4" xfId="42755" xr:uid="{00000000-0005-0000-0000-000018B80000}"/>
    <cellStyle name="Percent 4 5 6 2 4 4" xfId="17103" xr:uid="{00000000-0005-0000-0000-000019B80000}"/>
    <cellStyle name="Percent 4 5 6 2 4 4 2" xfId="37055" xr:uid="{00000000-0005-0000-0000-00001AB80000}"/>
    <cellStyle name="Percent 4 5 6 2 4 5" xfId="25655" xr:uid="{00000000-0005-0000-0000-00001BB80000}"/>
    <cellStyle name="Percent 4 5 6 2 4 5 2" xfId="45605" xr:uid="{00000000-0005-0000-0000-00001CB80000}"/>
    <cellStyle name="Percent 4 5 6 2 4 6" xfId="14253" xr:uid="{00000000-0005-0000-0000-00001DB80000}"/>
    <cellStyle name="Percent 4 5 6 2 4 7" xfId="34205" xr:uid="{00000000-0005-0000-0000-00001EB80000}"/>
    <cellStyle name="Percent 4 5 6 2 5" xfId="8546" xr:uid="{00000000-0005-0000-0000-00001FB80000}"/>
    <cellStyle name="Percent 4 5 6 2 5 2" xfId="28500" xr:uid="{00000000-0005-0000-0000-000020B80000}"/>
    <cellStyle name="Percent 4 5 6 2 5 2 2" xfId="48450" xr:uid="{00000000-0005-0000-0000-000021B80000}"/>
    <cellStyle name="Percent 4 5 6 2 5 3" xfId="19950" xr:uid="{00000000-0005-0000-0000-000022B80000}"/>
    <cellStyle name="Percent 4 5 6 2 5 4" xfId="39900" xr:uid="{00000000-0005-0000-0000-000023B80000}"/>
    <cellStyle name="Percent 4 5 6 2 6" xfId="11398" xr:uid="{00000000-0005-0000-0000-000024B80000}"/>
    <cellStyle name="Percent 4 5 6 2 6 2" xfId="31350" xr:uid="{00000000-0005-0000-0000-000025B80000}"/>
    <cellStyle name="Percent 4 5 6 2 6 2 2" xfId="51300" xr:uid="{00000000-0005-0000-0000-000026B80000}"/>
    <cellStyle name="Percent 4 5 6 2 6 3" xfId="22800" xr:uid="{00000000-0005-0000-0000-000027B80000}"/>
    <cellStyle name="Percent 4 5 6 2 6 4" xfId="42750" xr:uid="{00000000-0005-0000-0000-000028B80000}"/>
    <cellStyle name="Percent 4 5 6 2 7" xfId="17098" xr:uid="{00000000-0005-0000-0000-000029B80000}"/>
    <cellStyle name="Percent 4 5 6 2 7 2" xfId="37050" xr:uid="{00000000-0005-0000-0000-00002AB80000}"/>
    <cellStyle name="Percent 4 5 6 2 8" xfId="25650" xr:uid="{00000000-0005-0000-0000-00002BB80000}"/>
    <cellStyle name="Percent 4 5 6 2 8 2" xfId="45600" xr:uid="{00000000-0005-0000-0000-00002CB80000}"/>
    <cellStyle name="Percent 4 5 6 2 9" xfId="14248" xr:uid="{00000000-0005-0000-0000-00002DB80000}"/>
    <cellStyle name="Percent 4 5 6 3" xfId="4427" xr:uid="{00000000-0005-0000-0000-00002EB80000}"/>
    <cellStyle name="Percent 4 5 6 3 2" xfId="4428" xr:uid="{00000000-0005-0000-0000-00002FB80000}"/>
    <cellStyle name="Percent 4 5 6 3 2 2" xfId="8553" xr:uid="{00000000-0005-0000-0000-000030B80000}"/>
    <cellStyle name="Percent 4 5 6 3 2 2 2" xfId="28507" xr:uid="{00000000-0005-0000-0000-000031B80000}"/>
    <cellStyle name="Percent 4 5 6 3 2 2 2 2" xfId="48457" xr:uid="{00000000-0005-0000-0000-000032B80000}"/>
    <cellStyle name="Percent 4 5 6 3 2 2 3" xfId="19957" xr:uid="{00000000-0005-0000-0000-000033B80000}"/>
    <cellStyle name="Percent 4 5 6 3 2 2 4" xfId="39907" xr:uid="{00000000-0005-0000-0000-000034B80000}"/>
    <cellStyle name="Percent 4 5 6 3 2 3" xfId="11405" xr:uid="{00000000-0005-0000-0000-000035B80000}"/>
    <cellStyle name="Percent 4 5 6 3 2 3 2" xfId="31357" xr:uid="{00000000-0005-0000-0000-000036B80000}"/>
    <cellStyle name="Percent 4 5 6 3 2 3 2 2" xfId="51307" xr:uid="{00000000-0005-0000-0000-000037B80000}"/>
    <cellStyle name="Percent 4 5 6 3 2 3 3" xfId="22807" xr:uid="{00000000-0005-0000-0000-000038B80000}"/>
    <cellStyle name="Percent 4 5 6 3 2 3 4" xfId="42757" xr:uid="{00000000-0005-0000-0000-000039B80000}"/>
    <cellStyle name="Percent 4 5 6 3 2 4" xfId="17105" xr:uid="{00000000-0005-0000-0000-00003AB80000}"/>
    <cellStyle name="Percent 4 5 6 3 2 4 2" xfId="37057" xr:uid="{00000000-0005-0000-0000-00003BB80000}"/>
    <cellStyle name="Percent 4 5 6 3 2 5" xfId="25657" xr:uid="{00000000-0005-0000-0000-00003CB80000}"/>
    <cellStyle name="Percent 4 5 6 3 2 5 2" xfId="45607" xr:uid="{00000000-0005-0000-0000-00003DB80000}"/>
    <cellStyle name="Percent 4 5 6 3 2 6" xfId="14255" xr:uid="{00000000-0005-0000-0000-00003EB80000}"/>
    <cellStyle name="Percent 4 5 6 3 2 7" xfId="34207" xr:uid="{00000000-0005-0000-0000-00003FB80000}"/>
    <cellStyle name="Percent 4 5 6 3 3" xfId="8552" xr:uid="{00000000-0005-0000-0000-000040B80000}"/>
    <cellStyle name="Percent 4 5 6 3 3 2" xfId="28506" xr:uid="{00000000-0005-0000-0000-000041B80000}"/>
    <cellStyle name="Percent 4 5 6 3 3 2 2" xfId="48456" xr:uid="{00000000-0005-0000-0000-000042B80000}"/>
    <cellStyle name="Percent 4 5 6 3 3 3" xfId="19956" xr:uid="{00000000-0005-0000-0000-000043B80000}"/>
    <cellStyle name="Percent 4 5 6 3 3 4" xfId="39906" xr:uid="{00000000-0005-0000-0000-000044B80000}"/>
    <cellStyle name="Percent 4 5 6 3 4" xfId="11404" xr:uid="{00000000-0005-0000-0000-000045B80000}"/>
    <cellStyle name="Percent 4 5 6 3 4 2" xfId="31356" xr:uid="{00000000-0005-0000-0000-000046B80000}"/>
    <cellStyle name="Percent 4 5 6 3 4 2 2" xfId="51306" xr:uid="{00000000-0005-0000-0000-000047B80000}"/>
    <cellStyle name="Percent 4 5 6 3 4 3" xfId="22806" xr:uid="{00000000-0005-0000-0000-000048B80000}"/>
    <cellStyle name="Percent 4 5 6 3 4 4" xfId="42756" xr:uid="{00000000-0005-0000-0000-000049B80000}"/>
    <cellStyle name="Percent 4 5 6 3 5" xfId="17104" xr:uid="{00000000-0005-0000-0000-00004AB80000}"/>
    <cellStyle name="Percent 4 5 6 3 5 2" xfId="37056" xr:uid="{00000000-0005-0000-0000-00004BB80000}"/>
    <cellStyle name="Percent 4 5 6 3 6" xfId="25656" xr:uid="{00000000-0005-0000-0000-00004CB80000}"/>
    <cellStyle name="Percent 4 5 6 3 6 2" xfId="45606" xr:uid="{00000000-0005-0000-0000-00004DB80000}"/>
    <cellStyle name="Percent 4 5 6 3 7" xfId="14254" xr:uid="{00000000-0005-0000-0000-00004EB80000}"/>
    <cellStyle name="Percent 4 5 6 3 8" xfId="34206" xr:uid="{00000000-0005-0000-0000-00004FB80000}"/>
    <cellStyle name="Percent 4 5 6 4" xfId="4429" xr:uid="{00000000-0005-0000-0000-000050B80000}"/>
    <cellStyle name="Percent 4 5 6 4 2" xfId="4430" xr:uid="{00000000-0005-0000-0000-000051B80000}"/>
    <cellStyle name="Percent 4 5 6 4 2 2" xfId="8555" xr:uid="{00000000-0005-0000-0000-000052B80000}"/>
    <cellStyle name="Percent 4 5 6 4 2 2 2" xfId="28509" xr:uid="{00000000-0005-0000-0000-000053B80000}"/>
    <cellStyle name="Percent 4 5 6 4 2 2 2 2" xfId="48459" xr:uid="{00000000-0005-0000-0000-000054B80000}"/>
    <cellStyle name="Percent 4 5 6 4 2 2 3" xfId="19959" xr:uid="{00000000-0005-0000-0000-000055B80000}"/>
    <cellStyle name="Percent 4 5 6 4 2 2 4" xfId="39909" xr:uid="{00000000-0005-0000-0000-000056B80000}"/>
    <cellStyle name="Percent 4 5 6 4 2 3" xfId="11407" xr:uid="{00000000-0005-0000-0000-000057B80000}"/>
    <cellStyle name="Percent 4 5 6 4 2 3 2" xfId="31359" xr:uid="{00000000-0005-0000-0000-000058B80000}"/>
    <cellStyle name="Percent 4 5 6 4 2 3 2 2" xfId="51309" xr:uid="{00000000-0005-0000-0000-000059B80000}"/>
    <cellStyle name="Percent 4 5 6 4 2 3 3" xfId="22809" xr:uid="{00000000-0005-0000-0000-00005AB80000}"/>
    <cellStyle name="Percent 4 5 6 4 2 3 4" xfId="42759" xr:uid="{00000000-0005-0000-0000-00005BB80000}"/>
    <cellStyle name="Percent 4 5 6 4 2 4" xfId="17107" xr:uid="{00000000-0005-0000-0000-00005CB80000}"/>
    <cellStyle name="Percent 4 5 6 4 2 4 2" xfId="37059" xr:uid="{00000000-0005-0000-0000-00005DB80000}"/>
    <cellStyle name="Percent 4 5 6 4 2 5" xfId="25659" xr:uid="{00000000-0005-0000-0000-00005EB80000}"/>
    <cellStyle name="Percent 4 5 6 4 2 5 2" xfId="45609" xr:uid="{00000000-0005-0000-0000-00005FB80000}"/>
    <cellStyle name="Percent 4 5 6 4 2 6" xfId="14257" xr:uid="{00000000-0005-0000-0000-000060B80000}"/>
    <cellStyle name="Percent 4 5 6 4 2 7" xfId="34209" xr:uid="{00000000-0005-0000-0000-000061B80000}"/>
    <cellStyle name="Percent 4 5 6 4 3" xfId="8554" xr:uid="{00000000-0005-0000-0000-000062B80000}"/>
    <cellStyle name="Percent 4 5 6 4 3 2" xfId="28508" xr:uid="{00000000-0005-0000-0000-000063B80000}"/>
    <cellStyle name="Percent 4 5 6 4 3 2 2" xfId="48458" xr:uid="{00000000-0005-0000-0000-000064B80000}"/>
    <cellStyle name="Percent 4 5 6 4 3 3" xfId="19958" xr:uid="{00000000-0005-0000-0000-000065B80000}"/>
    <cellStyle name="Percent 4 5 6 4 3 4" xfId="39908" xr:uid="{00000000-0005-0000-0000-000066B80000}"/>
    <cellStyle name="Percent 4 5 6 4 4" xfId="11406" xr:uid="{00000000-0005-0000-0000-000067B80000}"/>
    <cellStyle name="Percent 4 5 6 4 4 2" xfId="31358" xr:uid="{00000000-0005-0000-0000-000068B80000}"/>
    <cellStyle name="Percent 4 5 6 4 4 2 2" xfId="51308" xr:uid="{00000000-0005-0000-0000-000069B80000}"/>
    <cellStyle name="Percent 4 5 6 4 4 3" xfId="22808" xr:uid="{00000000-0005-0000-0000-00006AB80000}"/>
    <cellStyle name="Percent 4 5 6 4 4 4" xfId="42758" xr:uid="{00000000-0005-0000-0000-00006BB80000}"/>
    <cellStyle name="Percent 4 5 6 4 5" xfId="17106" xr:uid="{00000000-0005-0000-0000-00006CB80000}"/>
    <cellStyle name="Percent 4 5 6 4 5 2" xfId="37058" xr:uid="{00000000-0005-0000-0000-00006DB80000}"/>
    <cellStyle name="Percent 4 5 6 4 6" xfId="25658" xr:uid="{00000000-0005-0000-0000-00006EB80000}"/>
    <cellStyle name="Percent 4 5 6 4 6 2" xfId="45608" xr:uid="{00000000-0005-0000-0000-00006FB80000}"/>
    <cellStyle name="Percent 4 5 6 4 7" xfId="14256" xr:uid="{00000000-0005-0000-0000-000070B80000}"/>
    <cellStyle name="Percent 4 5 6 4 8" xfId="34208" xr:uid="{00000000-0005-0000-0000-000071B80000}"/>
    <cellStyle name="Percent 4 5 6 5" xfId="4431" xr:uid="{00000000-0005-0000-0000-000072B80000}"/>
    <cellStyle name="Percent 4 5 6 5 2" xfId="8556" xr:uid="{00000000-0005-0000-0000-000073B80000}"/>
    <cellStyle name="Percent 4 5 6 5 2 2" xfId="28510" xr:uid="{00000000-0005-0000-0000-000074B80000}"/>
    <cellStyle name="Percent 4 5 6 5 2 2 2" xfId="48460" xr:uid="{00000000-0005-0000-0000-000075B80000}"/>
    <cellStyle name="Percent 4 5 6 5 2 3" xfId="19960" xr:uid="{00000000-0005-0000-0000-000076B80000}"/>
    <cellStyle name="Percent 4 5 6 5 2 4" xfId="39910" xr:uid="{00000000-0005-0000-0000-000077B80000}"/>
    <cellStyle name="Percent 4 5 6 5 3" xfId="11408" xr:uid="{00000000-0005-0000-0000-000078B80000}"/>
    <cellStyle name="Percent 4 5 6 5 3 2" xfId="31360" xr:uid="{00000000-0005-0000-0000-000079B80000}"/>
    <cellStyle name="Percent 4 5 6 5 3 2 2" xfId="51310" xr:uid="{00000000-0005-0000-0000-00007AB80000}"/>
    <cellStyle name="Percent 4 5 6 5 3 3" xfId="22810" xr:uid="{00000000-0005-0000-0000-00007BB80000}"/>
    <cellStyle name="Percent 4 5 6 5 3 4" xfId="42760" xr:uid="{00000000-0005-0000-0000-00007CB80000}"/>
    <cellStyle name="Percent 4 5 6 5 4" xfId="17108" xr:uid="{00000000-0005-0000-0000-00007DB80000}"/>
    <cellStyle name="Percent 4 5 6 5 4 2" xfId="37060" xr:uid="{00000000-0005-0000-0000-00007EB80000}"/>
    <cellStyle name="Percent 4 5 6 5 5" xfId="25660" xr:uid="{00000000-0005-0000-0000-00007FB80000}"/>
    <cellStyle name="Percent 4 5 6 5 5 2" xfId="45610" xr:uid="{00000000-0005-0000-0000-000080B80000}"/>
    <cellStyle name="Percent 4 5 6 5 6" xfId="14258" xr:uid="{00000000-0005-0000-0000-000081B80000}"/>
    <cellStyle name="Percent 4 5 6 5 7" xfId="34210" xr:uid="{00000000-0005-0000-0000-000082B80000}"/>
    <cellStyle name="Percent 4 5 6 6" xfId="8545" xr:uid="{00000000-0005-0000-0000-000083B80000}"/>
    <cellStyle name="Percent 4 5 6 6 2" xfId="28499" xr:uid="{00000000-0005-0000-0000-000084B80000}"/>
    <cellStyle name="Percent 4 5 6 6 2 2" xfId="48449" xr:uid="{00000000-0005-0000-0000-000085B80000}"/>
    <cellStyle name="Percent 4 5 6 6 3" xfId="19949" xr:uid="{00000000-0005-0000-0000-000086B80000}"/>
    <cellStyle name="Percent 4 5 6 6 4" xfId="39899" xr:uid="{00000000-0005-0000-0000-000087B80000}"/>
    <cellStyle name="Percent 4 5 6 7" xfId="11397" xr:uid="{00000000-0005-0000-0000-000088B80000}"/>
    <cellStyle name="Percent 4 5 6 7 2" xfId="31349" xr:uid="{00000000-0005-0000-0000-000089B80000}"/>
    <cellStyle name="Percent 4 5 6 7 2 2" xfId="51299" xr:uid="{00000000-0005-0000-0000-00008AB80000}"/>
    <cellStyle name="Percent 4 5 6 7 3" xfId="22799" xr:uid="{00000000-0005-0000-0000-00008BB80000}"/>
    <cellStyle name="Percent 4 5 6 7 4" xfId="42749" xr:uid="{00000000-0005-0000-0000-00008CB80000}"/>
    <cellStyle name="Percent 4 5 6 8" xfId="17097" xr:uid="{00000000-0005-0000-0000-00008DB80000}"/>
    <cellStyle name="Percent 4 5 6 8 2" xfId="37049" xr:uid="{00000000-0005-0000-0000-00008EB80000}"/>
    <cellStyle name="Percent 4 5 6 9" xfId="25649" xr:uid="{00000000-0005-0000-0000-00008FB80000}"/>
    <cellStyle name="Percent 4 5 6 9 2" xfId="45599" xr:uid="{00000000-0005-0000-0000-000090B80000}"/>
    <cellStyle name="Percent 4 5 7" xfId="4432" xr:uid="{00000000-0005-0000-0000-000091B80000}"/>
    <cellStyle name="Percent 4 5 7 10" xfId="34211" xr:uid="{00000000-0005-0000-0000-000092B80000}"/>
    <cellStyle name="Percent 4 5 7 2" xfId="4433" xr:uid="{00000000-0005-0000-0000-000093B80000}"/>
    <cellStyle name="Percent 4 5 7 2 2" xfId="4434" xr:uid="{00000000-0005-0000-0000-000094B80000}"/>
    <cellStyle name="Percent 4 5 7 2 2 2" xfId="8559" xr:uid="{00000000-0005-0000-0000-000095B80000}"/>
    <cellStyle name="Percent 4 5 7 2 2 2 2" xfId="28513" xr:uid="{00000000-0005-0000-0000-000096B80000}"/>
    <cellStyle name="Percent 4 5 7 2 2 2 2 2" xfId="48463" xr:uid="{00000000-0005-0000-0000-000097B80000}"/>
    <cellStyle name="Percent 4 5 7 2 2 2 3" xfId="19963" xr:uid="{00000000-0005-0000-0000-000098B80000}"/>
    <cellStyle name="Percent 4 5 7 2 2 2 4" xfId="39913" xr:uid="{00000000-0005-0000-0000-000099B80000}"/>
    <cellStyle name="Percent 4 5 7 2 2 3" xfId="11411" xr:uid="{00000000-0005-0000-0000-00009AB80000}"/>
    <cellStyle name="Percent 4 5 7 2 2 3 2" xfId="31363" xr:uid="{00000000-0005-0000-0000-00009BB80000}"/>
    <cellStyle name="Percent 4 5 7 2 2 3 2 2" xfId="51313" xr:uid="{00000000-0005-0000-0000-00009CB80000}"/>
    <cellStyle name="Percent 4 5 7 2 2 3 3" xfId="22813" xr:uid="{00000000-0005-0000-0000-00009DB80000}"/>
    <cellStyle name="Percent 4 5 7 2 2 3 4" xfId="42763" xr:uid="{00000000-0005-0000-0000-00009EB80000}"/>
    <cellStyle name="Percent 4 5 7 2 2 4" xfId="17111" xr:uid="{00000000-0005-0000-0000-00009FB80000}"/>
    <cellStyle name="Percent 4 5 7 2 2 4 2" xfId="37063" xr:uid="{00000000-0005-0000-0000-0000A0B80000}"/>
    <cellStyle name="Percent 4 5 7 2 2 5" xfId="25663" xr:uid="{00000000-0005-0000-0000-0000A1B80000}"/>
    <cellStyle name="Percent 4 5 7 2 2 5 2" xfId="45613" xr:uid="{00000000-0005-0000-0000-0000A2B80000}"/>
    <cellStyle name="Percent 4 5 7 2 2 6" xfId="14261" xr:uid="{00000000-0005-0000-0000-0000A3B80000}"/>
    <cellStyle name="Percent 4 5 7 2 2 7" xfId="34213" xr:uid="{00000000-0005-0000-0000-0000A4B80000}"/>
    <cellStyle name="Percent 4 5 7 2 3" xfId="8558" xr:uid="{00000000-0005-0000-0000-0000A5B80000}"/>
    <cellStyle name="Percent 4 5 7 2 3 2" xfId="28512" xr:uid="{00000000-0005-0000-0000-0000A6B80000}"/>
    <cellStyle name="Percent 4 5 7 2 3 2 2" xfId="48462" xr:uid="{00000000-0005-0000-0000-0000A7B80000}"/>
    <cellStyle name="Percent 4 5 7 2 3 3" xfId="19962" xr:uid="{00000000-0005-0000-0000-0000A8B80000}"/>
    <cellStyle name="Percent 4 5 7 2 3 4" xfId="39912" xr:uid="{00000000-0005-0000-0000-0000A9B80000}"/>
    <cellStyle name="Percent 4 5 7 2 4" xfId="11410" xr:uid="{00000000-0005-0000-0000-0000AAB80000}"/>
    <cellStyle name="Percent 4 5 7 2 4 2" xfId="31362" xr:uid="{00000000-0005-0000-0000-0000ABB80000}"/>
    <cellStyle name="Percent 4 5 7 2 4 2 2" xfId="51312" xr:uid="{00000000-0005-0000-0000-0000ACB80000}"/>
    <cellStyle name="Percent 4 5 7 2 4 3" xfId="22812" xr:uid="{00000000-0005-0000-0000-0000ADB80000}"/>
    <cellStyle name="Percent 4 5 7 2 4 4" xfId="42762" xr:uid="{00000000-0005-0000-0000-0000AEB80000}"/>
    <cellStyle name="Percent 4 5 7 2 5" xfId="17110" xr:uid="{00000000-0005-0000-0000-0000AFB80000}"/>
    <cellStyle name="Percent 4 5 7 2 5 2" xfId="37062" xr:uid="{00000000-0005-0000-0000-0000B0B80000}"/>
    <cellStyle name="Percent 4 5 7 2 6" xfId="25662" xr:uid="{00000000-0005-0000-0000-0000B1B80000}"/>
    <cellStyle name="Percent 4 5 7 2 6 2" xfId="45612" xr:uid="{00000000-0005-0000-0000-0000B2B80000}"/>
    <cellStyle name="Percent 4 5 7 2 7" xfId="14260" xr:uid="{00000000-0005-0000-0000-0000B3B80000}"/>
    <cellStyle name="Percent 4 5 7 2 8" xfId="34212" xr:uid="{00000000-0005-0000-0000-0000B4B80000}"/>
    <cellStyle name="Percent 4 5 7 3" xfId="4435" xr:uid="{00000000-0005-0000-0000-0000B5B80000}"/>
    <cellStyle name="Percent 4 5 7 3 2" xfId="4436" xr:uid="{00000000-0005-0000-0000-0000B6B80000}"/>
    <cellStyle name="Percent 4 5 7 3 2 2" xfId="8561" xr:uid="{00000000-0005-0000-0000-0000B7B80000}"/>
    <cellStyle name="Percent 4 5 7 3 2 2 2" xfId="28515" xr:uid="{00000000-0005-0000-0000-0000B8B80000}"/>
    <cellStyle name="Percent 4 5 7 3 2 2 2 2" xfId="48465" xr:uid="{00000000-0005-0000-0000-0000B9B80000}"/>
    <cellStyle name="Percent 4 5 7 3 2 2 3" xfId="19965" xr:uid="{00000000-0005-0000-0000-0000BAB80000}"/>
    <cellStyle name="Percent 4 5 7 3 2 2 4" xfId="39915" xr:uid="{00000000-0005-0000-0000-0000BBB80000}"/>
    <cellStyle name="Percent 4 5 7 3 2 3" xfId="11413" xr:uid="{00000000-0005-0000-0000-0000BCB80000}"/>
    <cellStyle name="Percent 4 5 7 3 2 3 2" xfId="31365" xr:uid="{00000000-0005-0000-0000-0000BDB80000}"/>
    <cellStyle name="Percent 4 5 7 3 2 3 2 2" xfId="51315" xr:uid="{00000000-0005-0000-0000-0000BEB80000}"/>
    <cellStyle name="Percent 4 5 7 3 2 3 3" xfId="22815" xr:uid="{00000000-0005-0000-0000-0000BFB80000}"/>
    <cellStyle name="Percent 4 5 7 3 2 3 4" xfId="42765" xr:uid="{00000000-0005-0000-0000-0000C0B80000}"/>
    <cellStyle name="Percent 4 5 7 3 2 4" xfId="17113" xr:uid="{00000000-0005-0000-0000-0000C1B80000}"/>
    <cellStyle name="Percent 4 5 7 3 2 4 2" xfId="37065" xr:uid="{00000000-0005-0000-0000-0000C2B80000}"/>
    <cellStyle name="Percent 4 5 7 3 2 5" xfId="25665" xr:uid="{00000000-0005-0000-0000-0000C3B80000}"/>
    <cellStyle name="Percent 4 5 7 3 2 5 2" xfId="45615" xr:uid="{00000000-0005-0000-0000-0000C4B80000}"/>
    <cellStyle name="Percent 4 5 7 3 2 6" xfId="14263" xr:uid="{00000000-0005-0000-0000-0000C5B80000}"/>
    <cellStyle name="Percent 4 5 7 3 2 7" xfId="34215" xr:uid="{00000000-0005-0000-0000-0000C6B80000}"/>
    <cellStyle name="Percent 4 5 7 3 3" xfId="8560" xr:uid="{00000000-0005-0000-0000-0000C7B80000}"/>
    <cellStyle name="Percent 4 5 7 3 3 2" xfId="28514" xr:uid="{00000000-0005-0000-0000-0000C8B80000}"/>
    <cellStyle name="Percent 4 5 7 3 3 2 2" xfId="48464" xr:uid="{00000000-0005-0000-0000-0000C9B80000}"/>
    <cellStyle name="Percent 4 5 7 3 3 3" xfId="19964" xr:uid="{00000000-0005-0000-0000-0000CAB80000}"/>
    <cellStyle name="Percent 4 5 7 3 3 4" xfId="39914" xr:uid="{00000000-0005-0000-0000-0000CBB80000}"/>
    <cellStyle name="Percent 4 5 7 3 4" xfId="11412" xr:uid="{00000000-0005-0000-0000-0000CCB80000}"/>
    <cellStyle name="Percent 4 5 7 3 4 2" xfId="31364" xr:uid="{00000000-0005-0000-0000-0000CDB80000}"/>
    <cellStyle name="Percent 4 5 7 3 4 2 2" xfId="51314" xr:uid="{00000000-0005-0000-0000-0000CEB80000}"/>
    <cellStyle name="Percent 4 5 7 3 4 3" xfId="22814" xr:uid="{00000000-0005-0000-0000-0000CFB80000}"/>
    <cellStyle name="Percent 4 5 7 3 4 4" xfId="42764" xr:uid="{00000000-0005-0000-0000-0000D0B80000}"/>
    <cellStyle name="Percent 4 5 7 3 5" xfId="17112" xr:uid="{00000000-0005-0000-0000-0000D1B80000}"/>
    <cellStyle name="Percent 4 5 7 3 5 2" xfId="37064" xr:uid="{00000000-0005-0000-0000-0000D2B80000}"/>
    <cellStyle name="Percent 4 5 7 3 6" xfId="25664" xr:uid="{00000000-0005-0000-0000-0000D3B80000}"/>
    <cellStyle name="Percent 4 5 7 3 6 2" xfId="45614" xr:uid="{00000000-0005-0000-0000-0000D4B80000}"/>
    <cellStyle name="Percent 4 5 7 3 7" xfId="14262" xr:uid="{00000000-0005-0000-0000-0000D5B80000}"/>
    <cellStyle name="Percent 4 5 7 3 8" xfId="34214" xr:uid="{00000000-0005-0000-0000-0000D6B80000}"/>
    <cellStyle name="Percent 4 5 7 4" xfId="4437" xr:uid="{00000000-0005-0000-0000-0000D7B80000}"/>
    <cellStyle name="Percent 4 5 7 4 2" xfId="8562" xr:uid="{00000000-0005-0000-0000-0000D8B80000}"/>
    <cellStyle name="Percent 4 5 7 4 2 2" xfId="28516" xr:uid="{00000000-0005-0000-0000-0000D9B80000}"/>
    <cellStyle name="Percent 4 5 7 4 2 2 2" xfId="48466" xr:uid="{00000000-0005-0000-0000-0000DAB80000}"/>
    <cellStyle name="Percent 4 5 7 4 2 3" xfId="19966" xr:uid="{00000000-0005-0000-0000-0000DBB80000}"/>
    <cellStyle name="Percent 4 5 7 4 2 4" xfId="39916" xr:uid="{00000000-0005-0000-0000-0000DCB80000}"/>
    <cellStyle name="Percent 4 5 7 4 3" xfId="11414" xr:uid="{00000000-0005-0000-0000-0000DDB80000}"/>
    <cellStyle name="Percent 4 5 7 4 3 2" xfId="31366" xr:uid="{00000000-0005-0000-0000-0000DEB80000}"/>
    <cellStyle name="Percent 4 5 7 4 3 2 2" xfId="51316" xr:uid="{00000000-0005-0000-0000-0000DFB80000}"/>
    <cellStyle name="Percent 4 5 7 4 3 3" xfId="22816" xr:uid="{00000000-0005-0000-0000-0000E0B80000}"/>
    <cellStyle name="Percent 4 5 7 4 3 4" xfId="42766" xr:uid="{00000000-0005-0000-0000-0000E1B80000}"/>
    <cellStyle name="Percent 4 5 7 4 4" xfId="17114" xr:uid="{00000000-0005-0000-0000-0000E2B80000}"/>
    <cellStyle name="Percent 4 5 7 4 4 2" xfId="37066" xr:uid="{00000000-0005-0000-0000-0000E3B80000}"/>
    <cellStyle name="Percent 4 5 7 4 5" xfId="25666" xr:uid="{00000000-0005-0000-0000-0000E4B80000}"/>
    <cellStyle name="Percent 4 5 7 4 5 2" xfId="45616" xr:uid="{00000000-0005-0000-0000-0000E5B80000}"/>
    <cellStyle name="Percent 4 5 7 4 6" xfId="14264" xr:uid="{00000000-0005-0000-0000-0000E6B80000}"/>
    <cellStyle name="Percent 4 5 7 4 7" xfId="34216" xr:uid="{00000000-0005-0000-0000-0000E7B80000}"/>
    <cellStyle name="Percent 4 5 7 5" xfId="8557" xr:uid="{00000000-0005-0000-0000-0000E8B80000}"/>
    <cellStyle name="Percent 4 5 7 5 2" xfId="28511" xr:uid="{00000000-0005-0000-0000-0000E9B80000}"/>
    <cellStyle name="Percent 4 5 7 5 2 2" xfId="48461" xr:uid="{00000000-0005-0000-0000-0000EAB80000}"/>
    <cellStyle name="Percent 4 5 7 5 3" xfId="19961" xr:uid="{00000000-0005-0000-0000-0000EBB80000}"/>
    <cellStyle name="Percent 4 5 7 5 4" xfId="39911" xr:uid="{00000000-0005-0000-0000-0000ECB80000}"/>
    <cellStyle name="Percent 4 5 7 6" xfId="11409" xr:uid="{00000000-0005-0000-0000-0000EDB80000}"/>
    <cellStyle name="Percent 4 5 7 6 2" xfId="31361" xr:uid="{00000000-0005-0000-0000-0000EEB80000}"/>
    <cellStyle name="Percent 4 5 7 6 2 2" xfId="51311" xr:uid="{00000000-0005-0000-0000-0000EFB80000}"/>
    <cellStyle name="Percent 4 5 7 6 3" xfId="22811" xr:uid="{00000000-0005-0000-0000-0000F0B80000}"/>
    <cellStyle name="Percent 4 5 7 6 4" xfId="42761" xr:uid="{00000000-0005-0000-0000-0000F1B80000}"/>
    <cellStyle name="Percent 4 5 7 7" xfId="17109" xr:uid="{00000000-0005-0000-0000-0000F2B80000}"/>
    <cellStyle name="Percent 4 5 7 7 2" xfId="37061" xr:uid="{00000000-0005-0000-0000-0000F3B80000}"/>
    <cellStyle name="Percent 4 5 7 8" xfId="25661" xr:uid="{00000000-0005-0000-0000-0000F4B80000}"/>
    <cellStyle name="Percent 4 5 7 8 2" xfId="45611" xr:uid="{00000000-0005-0000-0000-0000F5B80000}"/>
    <cellStyle name="Percent 4 5 7 9" xfId="14259" xr:uid="{00000000-0005-0000-0000-0000F6B80000}"/>
    <cellStyle name="Percent 4 5 8" xfId="4438" xr:uid="{00000000-0005-0000-0000-0000F7B80000}"/>
    <cellStyle name="Percent 4 5 8 2" xfId="4439" xr:uid="{00000000-0005-0000-0000-0000F8B80000}"/>
    <cellStyle name="Percent 4 5 8 2 2" xfId="8564" xr:uid="{00000000-0005-0000-0000-0000F9B80000}"/>
    <cellStyle name="Percent 4 5 8 2 2 2" xfId="28518" xr:uid="{00000000-0005-0000-0000-0000FAB80000}"/>
    <cellStyle name="Percent 4 5 8 2 2 2 2" xfId="48468" xr:uid="{00000000-0005-0000-0000-0000FBB80000}"/>
    <cellStyle name="Percent 4 5 8 2 2 3" xfId="19968" xr:uid="{00000000-0005-0000-0000-0000FCB80000}"/>
    <cellStyle name="Percent 4 5 8 2 2 4" xfId="39918" xr:uid="{00000000-0005-0000-0000-0000FDB80000}"/>
    <cellStyle name="Percent 4 5 8 2 3" xfId="11416" xr:uid="{00000000-0005-0000-0000-0000FEB80000}"/>
    <cellStyle name="Percent 4 5 8 2 3 2" xfId="31368" xr:uid="{00000000-0005-0000-0000-0000FFB80000}"/>
    <cellStyle name="Percent 4 5 8 2 3 2 2" xfId="51318" xr:uid="{00000000-0005-0000-0000-000000B90000}"/>
    <cellStyle name="Percent 4 5 8 2 3 3" xfId="22818" xr:uid="{00000000-0005-0000-0000-000001B90000}"/>
    <cellStyle name="Percent 4 5 8 2 3 4" xfId="42768" xr:uid="{00000000-0005-0000-0000-000002B90000}"/>
    <cellStyle name="Percent 4 5 8 2 4" xfId="17116" xr:uid="{00000000-0005-0000-0000-000003B90000}"/>
    <cellStyle name="Percent 4 5 8 2 4 2" xfId="37068" xr:uid="{00000000-0005-0000-0000-000004B90000}"/>
    <cellStyle name="Percent 4 5 8 2 5" xfId="25668" xr:uid="{00000000-0005-0000-0000-000005B90000}"/>
    <cellStyle name="Percent 4 5 8 2 5 2" xfId="45618" xr:uid="{00000000-0005-0000-0000-000006B90000}"/>
    <cellStyle name="Percent 4 5 8 2 6" xfId="14266" xr:uid="{00000000-0005-0000-0000-000007B90000}"/>
    <cellStyle name="Percent 4 5 8 2 7" xfId="34218" xr:uid="{00000000-0005-0000-0000-000008B90000}"/>
    <cellStyle name="Percent 4 5 8 3" xfId="8563" xr:uid="{00000000-0005-0000-0000-000009B90000}"/>
    <cellStyle name="Percent 4 5 8 3 2" xfId="28517" xr:uid="{00000000-0005-0000-0000-00000AB90000}"/>
    <cellStyle name="Percent 4 5 8 3 2 2" xfId="48467" xr:uid="{00000000-0005-0000-0000-00000BB90000}"/>
    <cellStyle name="Percent 4 5 8 3 3" xfId="19967" xr:uid="{00000000-0005-0000-0000-00000CB90000}"/>
    <cellStyle name="Percent 4 5 8 3 4" xfId="39917" xr:uid="{00000000-0005-0000-0000-00000DB90000}"/>
    <cellStyle name="Percent 4 5 8 4" xfId="11415" xr:uid="{00000000-0005-0000-0000-00000EB90000}"/>
    <cellStyle name="Percent 4 5 8 4 2" xfId="31367" xr:uid="{00000000-0005-0000-0000-00000FB90000}"/>
    <cellStyle name="Percent 4 5 8 4 2 2" xfId="51317" xr:uid="{00000000-0005-0000-0000-000010B90000}"/>
    <cellStyle name="Percent 4 5 8 4 3" xfId="22817" xr:uid="{00000000-0005-0000-0000-000011B90000}"/>
    <cellStyle name="Percent 4 5 8 4 4" xfId="42767" xr:uid="{00000000-0005-0000-0000-000012B90000}"/>
    <cellStyle name="Percent 4 5 8 5" xfId="17115" xr:uid="{00000000-0005-0000-0000-000013B90000}"/>
    <cellStyle name="Percent 4 5 8 5 2" xfId="37067" xr:uid="{00000000-0005-0000-0000-000014B90000}"/>
    <cellStyle name="Percent 4 5 8 6" xfId="25667" xr:uid="{00000000-0005-0000-0000-000015B90000}"/>
    <cellStyle name="Percent 4 5 8 6 2" xfId="45617" xr:uid="{00000000-0005-0000-0000-000016B90000}"/>
    <cellStyle name="Percent 4 5 8 7" xfId="14265" xr:uid="{00000000-0005-0000-0000-000017B90000}"/>
    <cellStyle name="Percent 4 5 8 8" xfId="34217" xr:uid="{00000000-0005-0000-0000-000018B90000}"/>
    <cellStyle name="Percent 4 5 9" xfId="4440" xr:uid="{00000000-0005-0000-0000-000019B90000}"/>
    <cellStyle name="Percent 4 5 9 2" xfId="4441" xr:uid="{00000000-0005-0000-0000-00001AB90000}"/>
    <cellStyle name="Percent 4 5 9 2 2" xfId="8566" xr:uid="{00000000-0005-0000-0000-00001BB90000}"/>
    <cellStyle name="Percent 4 5 9 2 2 2" xfId="28520" xr:uid="{00000000-0005-0000-0000-00001CB90000}"/>
    <cellStyle name="Percent 4 5 9 2 2 2 2" xfId="48470" xr:uid="{00000000-0005-0000-0000-00001DB90000}"/>
    <cellStyle name="Percent 4 5 9 2 2 3" xfId="19970" xr:uid="{00000000-0005-0000-0000-00001EB90000}"/>
    <cellStyle name="Percent 4 5 9 2 2 4" xfId="39920" xr:uid="{00000000-0005-0000-0000-00001FB90000}"/>
    <cellStyle name="Percent 4 5 9 2 3" xfId="11418" xr:uid="{00000000-0005-0000-0000-000020B90000}"/>
    <cellStyle name="Percent 4 5 9 2 3 2" xfId="31370" xr:uid="{00000000-0005-0000-0000-000021B90000}"/>
    <cellStyle name="Percent 4 5 9 2 3 2 2" xfId="51320" xr:uid="{00000000-0005-0000-0000-000022B90000}"/>
    <cellStyle name="Percent 4 5 9 2 3 3" xfId="22820" xr:uid="{00000000-0005-0000-0000-000023B90000}"/>
    <cellStyle name="Percent 4 5 9 2 3 4" xfId="42770" xr:uid="{00000000-0005-0000-0000-000024B90000}"/>
    <cellStyle name="Percent 4 5 9 2 4" xfId="17118" xr:uid="{00000000-0005-0000-0000-000025B90000}"/>
    <cellStyle name="Percent 4 5 9 2 4 2" xfId="37070" xr:uid="{00000000-0005-0000-0000-000026B90000}"/>
    <cellStyle name="Percent 4 5 9 2 5" xfId="25670" xr:uid="{00000000-0005-0000-0000-000027B90000}"/>
    <cellStyle name="Percent 4 5 9 2 5 2" xfId="45620" xr:uid="{00000000-0005-0000-0000-000028B90000}"/>
    <cellStyle name="Percent 4 5 9 2 6" xfId="14268" xr:uid="{00000000-0005-0000-0000-000029B90000}"/>
    <cellStyle name="Percent 4 5 9 2 7" xfId="34220" xr:uid="{00000000-0005-0000-0000-00002AB90000}"/>
    <cellStyle name="Percent 4 5 9 3" xfId="8565" xr:uid="{00000000-0005-0000-0000-00002BB90000}"/>
    <cellStyle name="Percent 4 5 9 3 2" xfId="28519" xr:uid="{00000000-0005-0000-0000-00002CB90000}"/>
    <cellStyle name="Percent 4 5 9 3 2 2" xfId="48469" xr:uid="{00000000-0005-0000-0000-00002DB90000}"/>
    <cellStyle name="Percent 4 5 9 3 3" xfId="19969" xr:uid="{00000000-0005-0000-0000-00002EB90000}"/>
    <cellStyle name="Percent 4 5 9 3 4" xfId="39919" xr:uid="{00000000-0005-0000-0000-00002FB90000}"/>
    <cellStyle name="Percent 4 5 9 4" xfId="11417" xr:uid="{00000000-0005-0000-0000-000030B90000}"/>
    <cellStyle name="Percent 4 5 9 4 2" xfId="31369" xr:uid="{00000000-0005-0000-0000-000031B90000}"/>
    <cellStyle name="Percent 4 5 9 4 2 2" xfId="51319" xr:uid="{00000000-0005-0000-0000-000032B90000}"/>
    <cellStyle name="Percent 4 5 9 4 3" xfId="22819" xr:uid="{00000000-0005-0000-0000-000033B90000}"/>
    <cellStyle name="Percent 4 5 9 4 4" xfId="42769" xr:uid="{00000000-0005-0000-0000-000034B90000}"/>
    <cellStyle name="Percent 4 5 9 5" xfId="17117" xr:uid="{00000000-0005-0000-0000-000035B90000}"/>
    <cellStyle name="Percent 4 5 9 5 2" xfId="37069" xr:uid="{00000000-0005-0000-0000-000036B90000}"/>
    <cellStyle name="Percent 4 5 9 6" xfId="25669" xr:uid="{00000000-0005-0000-0000-000037B90000}"/>
    <cellStyle name="Percent 4 5 9 6 2" xfId="45619" xr:uid="{00000000-0005-0000-0000-000038B90000}"/>
    <cellStyle name="Percent 4 5 9 7" xfId="14267" xr:uid="{00000000-0005-0000-0000-000039B90000}"/>
    <cellStyle name="Percent 4 5 9 8" xfId="34219" xr:uid="{00000000-0005-0000-0000-00003AB90000}"/>
    <cellStyle name="Percent 4 6" xfId="4442" xr:uid="{00000000-0005-0000-0000-00003BB90000}"/>
    <cellStyle name="Percent 4 6 10" xfId="4443" xr:uid="{00000000-0005-0000-0000-00003CB90000}"/>
    <cellStyle name="Percent 4 6 10 2" xfId="8568" xr:uid="{00000000-0005-0000-0000-00003DB90000}"/>
    <cellStyle name="Percent 4 6 10 2 2" xfId="28522" xr:uid="{00000000-0005-0000-0000-00003EB90000}"/>
    <cellStyle name="Percent 4 6 10 2 2 2" xfId="48472" xr:uid="{00000000-0005-0000-0000-00003FB90000}"/>
    <cellStyle name="Percent 4 6 10 2 3" xfId="19972" xr:uid="{00000000-0005-0000-0000-000040B90000}"/>
    <cellStyle name="Percent 4 6 10 2 4" xfId="39922" xr:uid="{00000000-0005-0000-0000-000041B90000}"/>
    <cellStyle name="Percent 4 6 10 3" xfId="11420" xr:uid="{00000000-0005-0000-0000-000042B90000}"/>
    <cellStyle name="Percent 4 6 10 3 2" xfId="31372" xr:uid="{00000000-0005-0000-0000-000043B90000}"/>
    <cellStyle name="Percent 4 6 10 3 2 2" xfId="51322" xr:uid="{00000000-0005-0000-0000-000044B90000}"/>
    <cellStyle name="Percent 4 6 10 3 3" xfId="22822" xr:uid="{00000000-0005-0000-0000-000045B90000}"/>
    <cellStyle name="Percent 4 6 10 3 4" xfId="42772" xr:uid="{00000000-0005-0000-0000-000046B90000}"/>
    <cellStyle name="Percent 4 6 10 4" xfId="17120" xr:uid="{00000000-0005-0000-0000-000047B90000}"/>
    <cellStyle name="Percent 4 6 10 4 2" xfId="37072" xr:uid="{00000000-0005-0000-0000-000048B90000}"/>
    <cellStyle name="Percent 4 6 10 5" xfId="25672" xr:uid="{00000000-0005-0000-0000-000049B90000}"/>
    <cellStyle name="Percent 4 6 10 5 2" xfId="45622" xr:uid="{00000000-0005-0000-0000-00004AB90000}"/>
    <cellStyle name="Percent 4 6 10 6" xfId="14270" xr:uid="{00000000-0005-0000-0000-00004BB90000}"/>
    <cellStyle name="Percent 4 6 10 7" xfId="34222" xr:uid="{00000000-0005-0000-0000-00004CB90000}"/>
    <cellStyle name="Percent 4 6 11" xfId="8567" xr:uid="{00000000-0005-0000-0000-00004DB90000}"/>
    <cellStyle name="Percent 4 6 11 2" xfId="28521" xr:uid="{00000000-0005-0000-0000-00004EB90000}"/>
    <cellStyle name="Percent 4 6 11 2 2" xfId="48471" xr:uid="{00000000-0005-0000-0000-00004FB90000}"/>
    <cellStyle name="Percent 4 6 11 3" xfId="19971" xr:uid="{00000000-0005-0000-0000-000050B90000}"/>
    <cellStyle name="Percent 4 6 11 4" xfId="39921" xr:uid="{00000000-0005-0000-0000-000051B90000}"/>
    <cellStyle name="Percent 4 6 12" xfId="11419" xr:uid="{00000000-0005-0000-0000-000052B90000}"/>
    <cellStyle name="Percent 4 6 12 2" xfId="31371" xr:uid="{00000000-0005-0000-0000-000053B90000}"/>
    <cellStyle name="Percent 4 6 12 2 2" xfId="51321" xr:uid="{00000000-0005-0000-0000-000054B90000}"/>
    <cellStyle name="Percent 4 6 12 3" xfId="22821" xr:uid="{00000000-0005-0000-0000-000055B90000}"/>
    <cellStyle name="Percent 4 6 12 4" xfId="42771" xr:uid="{00000000-0005-0000-0000-000056B90000}"/>
    <cellStyle name="Percent 4 6 13" xfId="17119" xr:uid="{00000000-0005-0000-0000-000057B90000}"/>
    <cellStyle name="Percent 4 6 13 2" xfId="37071" xr:uid="{00000000-0005-0000-0000-000058B90000}"/>
    <cellStyle name="Percent 4 6 14" xfId="25671" xr:uid="{00000000-0005-0000-0000-000059B90000}"/>
    <cellStyle name="Percent 4 6 14 2" xfId="45621" xr:uid="{00000000-0005-0000-0000-00005AB90000}"/>
    <cellStyle name="Percent 4 6 15" xfId="14269" xr:uid="{00000000-0005-0000-0000-00005BB90000}"/>
    <cellStyle name="Percent 4 6 16" xfId="34221" xr:uid="{00000000-0005-0000-0000-00005CB90000}"/>
    <cellStyle name="Percent 4 6 2" xfId="4444" xr:uid="{00000000-0005-0000-0000-00005DB90000}"/>
    <cellStyle name="Percent 4 6 2 10" xfId="14271" xr:uid="{00000000-0005-0000-0000-00005EB90000}"/>
    <cellStyle name="Percent 4 6 2 11" xfId="34223" xr:uid="{00000000-0005-0000-0000-00005FB90000}"/>
    <cellStyle name="Percent 4 6 2 2" xfId="4445" xr:uid="{00000000-0005-0000-0000-000060B90000}"/>
    <cellStyle name="Percent 4 6 2 2 10" xfId="34224" xr:uid="{00000000-0005-0000-0000-000061B90000}"/>
    <cellStyle name="Percent 4 6 2 2 2" xfId="4446" xr:uid="{00000000-0005-0000-0000-000062B90000}"/>
    <cellStyle name="Percent 4 6 2 2 2 2" xfId="4447" xr:uid="{00000000-0005-0000-0000-000063B90000}"/>
    <cellStyle name="Percent 4 6 2 2 2 2 2" xfId="8572" xr:uid="{00000000-0005-0000-0000-000064B90000}"/>
    <cellStyle name="Percent 4 6 2 2 2 2 2 2" xfId="28526" xr:uid="{00000000-0005-0000-0000-000065B90000}"/>
    <cellStyle name="Percent 4 6 2 2 2 2 2 2 2" xfId="48476" xr:uid="{00000000-0005-0000-0000-000066B90000}"/>
    <cellStyle name="Percent 4 6 2 2 2 2 2 3" xfId="19976" xr:uid="{00000000-0005-0000-0000-000067B90000}"/>
    <cellStyle name="Percent 4 6 2 2 2 2 2 4" xfId="39926" xr:uid="{00000000-0005-0000-0000-000068B90000}"/>
    <cellStyle name="Percent 4 6 2 2 2 2 3" xfId="11424" xr:uid="{00000000-0005-0000-0000-000069B90000}"/>
    <cellStyle name="Percent 4 6 2 2 2 2 3 2" xfId="31376" xr:uid="{00000000-0005-0000-0000-00006AB90000}"/>
    <cellStyle name="Percent 4 6 2 2 2 2 3 2 2" xfId="51326" xr:uid="{00000000-0005-0000-0000-00006BB90000}"/>
    <cellStyle name="Percent 4 6 2 2 2 2 3 3" xfId="22826" xr:uid="{00000000-0005-0000-0000-00006CB90000}"/>
    <cellStyle name="Percent 4 6 2 2 2 2 3 4" xfId="42776" xr:uid="{00000000-0005-0000-0000-00006DB90000}"/>
    <cellStyle name="Percent 4 6 2 2 2 2 4" xfId="17124" xr:uid="{00000000-0005-0000-0000-00006EB90000}"/>
    <cellStyle name="Percent 4 6 2 2 2 2 4 2" xfId="37076" xr:uid="{00000000-0005-0000-0000-00006FB90000}"/>
    <cellStyle name="Percent 4 6 2 2 2 2 5" xfId="25676" xr:uid="{00000000-0005-0000-0000-000070B90000}"/>
    <cellStyle name="Percent 4 6 2 2 2 2 5 2" xfId="45626" xr:uid="{00000000-0005-0000-0000-000071B90000}"/>
    <cellStyle name="Percent 4 6 2 2 2 2 6" xfId="14274" xr:uid="{00000000-0005-0000-0000-000072B90000}"/>
    <cellStyle name="Percent 4 6 2 2 2 2 7" xfId="34226" xr:uid="{00000000-0005-0000-0000-000073B90000}"/>
    <cellStyle name="Percent 4 6 2 2 2 3" xfId="8571" xr:uid="{00000000-0005-0000-0000-000074B90000}"/>
    <cellStyle name="Percent 4 6 2 2 2 3 2" xfId="28525" xr:uid="{00000000-0005-0000-0000-000075B90000}"/>
    <cellStyle name="Percent 4 6 2 2 2 3 2 2" xfId="48475" xr:uid="{00000000-0005-0000-0000-000076B90000}"/>
    <cellStyle name="Percent 4 6 2 2 2 3 3" xfId="19975" xr:uid="{00000000-0005-0000-0000-000077B90000}"/>
    <cellStyle name="Percent 4 6 2 2 2 3 4" xfId="39925" xr:uid="{00000000-0005-0000-0000-000078B90000}"/>
    <cellStyle name="Percent 4 6 2 2 2 4" xfId="11423" xr:uid="{00000000-0005-0000-0000-000079B90000}"/>
    <cellStyle name="Percent 4 6 2 2 2 4 2" xfId="31375" xr:uid="{00000000-0005-0000-0000-00007AB90000}"/>
    <cellStyle name="Percent 4 6 2 2 2 4 2 2" xfId="51325" xr:uid="{00000000-0005-0000-0000-00007BB90000}"/>
    <cellStyle name="Percent 4 6 2 2 2 4 3" xfId="22825" xr:uid="{00000000-0005-0000-0000-00007CB90000}"/>
    <cellStyle name="Percent 4 6 2 2 2 4 4" xfId="42775" xr:uid="{00000000-0005-0000-0000-00007DB90000}"/>
    <cellStyle name="Percent 4 6 2 2 2 5" xfId="17123" xr:uid="{00000000-0005-0000-0000-00007EB90000}"/>
    <cellStyle name="Percent 4 6 2 2 2 5 2" xfId="37075" xr:uid="{00000000-0005-0000-0000-00007FB90000}"/>
    <cellStyle name="Percent 4 6 2 2 2 6" xfId="25675" xr:uid="{00000000-0005-0000-0000-000080B90000}"/>
    <cellStyle name="Percent 4 6 2 2 2 6 2" xfId="45625" xr:uid="{00000000-0005-0000-0000-000081B90000}"/>
    <cellStyle name="Percent 4 6 2 2 2 7" xfId="14273" xr:uid="{00000000-0005-0000-0000-000082B90000}"/>
    <cellStyle name="Percent 4 6 2 2 2 8" xfId="34225" xr:uid="{00000000-0005-0000-0000-000083B90000}"/>
    <cellStyle name="Percent 4 6 2 2 3" xfId="4448" xr:uid="{00000000-0005-0000-0000-000084B90000}"/>
    <cellStyle name="Percent 4 6 2 2 3 2" xfId="4449" xr:uid="{00000000-0005-0000-0000-000085B90000}"/>
    <cellStyle name="Percent 4 6 2 2 3 2 2" xfId="8574" xr:uid="{00000000-0005-0000-0000-000086B90000}"/>
    <cellStyle name="Percent 4 6 2 2 3 2 2 2" xfId="28528" xr:uid="{00000000-0005-0000-0000-000087B90000}"/>
    <cellStyle name="Percent 4 6 2 2 3 2 2 2 2" xfId="48478" xr:uid="{00000000-0005-0000-0000-000088B90000}"/>
    <cellStyle name="Percent 4 6 2 2 3 2 2 3" xfId="19978" xr:uid="{00000000-0005-0000-0000-000089B90000}"/>
    <cellStyle name="Percent 4 6 2 2 3 2 2 4" xfId="39928" xr:uid="{00000000-0005-0000-0000-00008AB90000}"/>
    <cellStyle name="Percent 4 6 2 2 3 2 3" xfId="11426" xr:uid="{00000000-0005-0000-0000-00008BB90000}"/>
    <cellStyle name="Percent 4 6 2 2 3 2 3 2" xfId="31378" xr:uid="{00000000-0005-0000-0000-00008CB90000}"/>
    <cellStyle name="Percent 4 6 2 2 3 2 3 2 2" xfId="51328" xr:uid="{00000000-0005-0000-0000-00008DB90000}"/>
    <cellStyle name="Percent 4 6 2 2 3 2 3 3" xfId="22828" xr:uid="{00000000-0005-0000-0000-00008EB90000}"/>
    <cellStyle name="Percent 4 6 2 2 3 2 3 4" xfId="42778" xr:uid="{00000000-0005-0000-0000-00008FB90000}"/>
    <cellStyle name="Percent 4 6 2 2 3 2 4" xfId="17126" xr:uid="{00000000-0005-0000-0000-000090B90000}"/>
    <cellStyle name="Percent 4 6 2 2 3 2 4 2" xfId="37078" xr:uid="{00000000-0005-0000-0000-000091B90000}"/>
    <cellStyle name="Percent 4 6 2 2 3 2 5" xfId="25678" xr:uid="{00000000-0005-0000-0000-000092B90000}"/>
    <cellStyle name="Percent 4 6 2 2 3 2 5 2" xfId="45628" xr:uid="{00000000-0005-0000-0000-000093B90000}"/>
    <cellStyle name="Percent 4 6 2 2 3 2 6" xfId="14276" xr:uid="{00000000-0005-0000-0000-000094B90000}"/>
    <cellStyle name="Percent 4 6 2 2 3 2 7" xfId="34228" xr:uid="{00000000-0005-0000-0000-000095B90000}"/>
    <cellStyle name="Percent 4 6 2 2 3 3" xfId="8573" xr:uid="{00000000-0005-0000-0000-000096B90000}"/>
    <cellStyle name="Percent 4 6 2 2 3 3 2" xfId="28527" xr:uid="{00000000-0005-0000-0000-000097B90000}"/>
    <cellStyle name="Percent 4 6 2 2 3 3 2 2" xfId="48477" xr:uid="{00000000-0005-0000-0000-000098B90000}"/>
    <cellStyle name="Percent 4 6 2 2 3 3 3" xfId="19977" xr:uid="{00000000-0005-0000-0000-000099B90000}"/>
    <cellStyle name="Percent 4 6 2 2 3 3 4" xfId="39927" xr:uid="{00000000-0005-0000-0000-00009AB90000}"/>
    <cellStyle name="Percent 4 6 2 2 3 4" xfId="11425" xr:uid="{00000000-0005-0000-0000-00009BB90000}"/>
    <cellStyle name="Percent 4 6 2 2 3 4 2" xfId="31377" xr:uid="{00000000-0005-0000-0000-00009CB90000}"/>
    <cellStyle name="Percent 4 6 2 2 3 4 2 2" xfId="51327" xr:uid="{00000000-0005-0000-0000-00009DB90000}"/>
    <cellStyle name="Percent 4 6 2 2 3 4 3" xfId="22827" xr:uid="{00000000-0005-0000-0000-00009EB90000}"/>
    <cellStyle name="Percent 4 6 2 2 3 4 4" xfId="42777" xr:uid="{00000000-0005-0000-0000-00009FB90000}"/>
    <cellStyle name="Percent 4 6 2 2 3 5" xfId="17125" xr:uid="{00000000-0005-0000-0000-0000A0B90000}"/>
    <cellStyle name="Percent 4 6 2 2 3 5 2" xfId="37077" xr:uid="{00000000-0005-0000-0000-0000A1B90000}"/>
    <cellStyle name="Percent 4 6 2 2 3 6" xfId="25677" xr:uid="{00000000-0005-0000-0000-0000A2B90000}"/>
    <cellStyle name="Percent 4 6 2 2 3 6 2" xfId="45627" xr:uid="{00000000-0005-0000-0000-0000A3B90000}"/>
    <cellStyle name="Percent 4 6 2 2 3 7" xfId="14275" xr:uid="{00000000-0005-0000-0000-0000A4B90000}"/>
    <cellStyle name="Percent 4 6 2 2 3 8" xfId="34227" xr:uid="{00000000-0005-0000-0000-0000A5B90000}"/>
    <cellStyle name="Percent 4 6 2 2 4" xfId="4450" xr:uid="{00000000-0005-0000-0000-0000A6B90000}"/>
    <cellStyle name="Percent 4 6 2 2 4 2" xfId="8575" xr:uid="{00000000-0005-0000-0000-0000A7B90000}"/>
    <cellStyle name="Percent 4 6 2 2 4 2 2" xfId="28529" xr:uid="{00000000-0005-0000-0000-0000A8B90000}"/>
    <cellStyle name="Percent 4 6 2 2 4 2 2 2" xfId="48479" xr:uid="{00000000-0005-0000-0000-0000A9B90000}"/>
    <cellStyle name="Percent 4 6 2 2 4 2 3" xfId="19979" xr:uid="{00000000-0005-0000-0000-0000AAB90000}"/>
    <cellStyle name="Percent 4 6 2 2 4 2 4" xfId="39929" xr:uid="{00000000-0005-0000-0000-0000ABB90000}"/>
    <cellStyle name="Percent 4 6 2 2 4 3" xfId="11427" xr:uid="{00000000-0005-0000-0000-0000ACB90000}"/>
    <cellStyle name="Percent 4 6 2 2 4 3 2" xfId="31379" xr:uid="{00000000-0005-0000-0000-0000ADB90000}"/>
    <cellStyle name="Percent 4 6 2 2 4 3 2 2" xfId="51329" xr:uid="{00000000-0005-0000-0000-0000AEB90000}"/>
    <cellStyle name="Percent 4 6 2 2 4 3 3" xfId="22829" xr:uid="{00000000-0005-0000-0000-0000AFB90000}"/>
    <cellStyle name="Percent 4 6 2 2 4 3 4" xfId="42779" xr:uid="{00000000-0005-0000-0000-0000B0B90000}"/>
    <cellStyle name="Percent 4 6 2 2 4 4" xfId="17127" xr:uid="{00000000-0005-0000-0000-0000B1B90000}"/>
    <cellStyle name="Percent 4 6 2 2 4 4 2" xfId="37079" xr:uid="{00000000-0005-0000-0000-0000B2B90000}"/>
    <cellStyle name="Percent 4 6 2 2 4 5" xfId="25679" xr:uid="{00000000-0005-0000-0000-0000B3B90000}"/>
    <cellStyle name="Percent 4 6 2 2 4 5 2" xfId="45629" xr:uid="{00000000-0005-0000-0000-0000B4B90000}"/>
    <cellStyle name="Percent 4 6 2 2 4 6" xfId="14277" xr:uid="{00000000-0005-0000-0000-0000B5B90000}"/>
    <cellStyle name="Percent 4 6 2 2 4 7" xfId="34229" xr:uid="{00000000-0005-0000-0000-0000B6B90000}"/>
    <cellStyle name="Percent 4 6 2 2 5" xfId="8570" xr:uid="{00000000-0005-0000-0000-0000B7B90000}"/>
    <cellStyle name="Percent 4 6 2 2 5 2" xfId="28524" xr:uid="{00000000-0005-0000-0000-0000B8B90000}"/>
    <cellStyle name="Percent 4 6 2 2 5 2 2" xfId="48474" xr:uid="{00000000-0005-0000-0000-0000B9B90000}"/>
    <cellStyle name="Percent 4 6 2 2 5 3" xfId="19974" xr:uid="{00000000-0005-0000-0000-0000BAB90000}"/>
    <cellStyle name="Percent 4 6 2 2 5 4" xfId="39924" xr:uid="{00000000-0005-0000-0000-0000BBB90000}"/>
    <cellStyle name="Percent 4 6 2 2 6" xfId="11422" xr:uid="{00000000-0005-0000-0000-0000BCB90000}"/>
    <cellStyle name="Percent 4 6 2 2 6 2" xfId="31374" xr:uid="{00000000-0005-0000-0000-0000BDB90000}"/>
    <cellStyle name="Percent 4 6 2 2 6 2 2" xfId="51324" xr:uid="{00000000-0005-0000-0000-0000BEB90000}"/>
    <cellStyle name="Percent 4 6 2 2 6 3" xfId="22824" xr:uid="{00000000-0005-0000-0000-0000BFB90000}"/>
    <cellStyle name="Percent 4 6 2 2 6 4" xfId="42774" xr:uid="{00000000-0005-0000-0000-0000C0B90000}"/>
    <cellStyle name="Percent 4 6 2 2 7" xfId="17122" xr:uid="{00000000-0005-0000-0000-0000C1B90000}"/>
    <cellStyle name="Percent 4 6 2 2 7 2" xfId="37074" xr:uid="{00000000-0005-0000-0000-0000C2B90000}"/>
    <cellStyle name="Percent 4 6 2 2 8" xfId="25674" xr:uid="{00000000-0005-0000-0000-0000C3B90000}"/>
    <cellStyle name="Percent 4 6 2 2 8 2" xfId="45624" xr:uid="{00000000-0005-0000-0000-0000C4B90000}"/>
    <cellStyle name="Percent 4 6 2 2 9" xfId="14272" xr:uid="{00000000-0005-0000-0000-0000C5B90000}"/>
    <cellStyle name="Percent 4 6 2 3" xfId="4451" xr:uid="{00000000-0005-0000-0000-0000C6B90000}"/>
    <cellStyle name="Percent 4 6 2 3 2" xfId="4452" xr:uid="{00000000-0005-0000-0000-0000C7B90000}"/>
    <cellStyle name="Percent 4 6 2 3 2 2" xfId="8577" xr:uid="{00000000-0005-0000-0000-0000C8B90000}"/>
    <cellStyle name="Percent 4 6 2 3 2 2 2" xfId="28531" xr:uid="{00000000-0005-0000-0000-0000C9B90000}"/>
    <cellStyle name="Percent 4 6 2 3 2 2 2 2" xfId="48481" xr:uid="{00000000-0005-0000-0000-0000CAB90000}"/>
    <cellStyle name="Percent 4 6 2 3 2 2 3" xfId="19981" xr:uid="{00000000-0005-0000-0000-0000CBB90000}"/>
    <cellStyle name="Percent 4 6 2 3 2 2 4" xfId="39931" xr:uid="{00000000-0005-0000-0000-0000CCB90000}"/>
    <cellStyle name="Percent 4 6 2 3 2 3" xfId="11429" xr:uid="{00000000-0005-0000-0000-0000CDB90000}"/>
    <cellStyle name="Percent 4 6 2 3 2 3 2" xfId="31381" xr:uid="{00000000-0005-0000-0000-0000CEB90000}"/>
    <cellStyle name="Percent 4 6 2 3 2 3 2 2" xfId="51331" xr:uid="{00000000-0005-0000-0000-0000CFB90000}"/>
    <cellStyle name="Percent 4 6 2 3 2 3 3" xfId="22831" xr:uid="{00000000-0005-0000-0000-0000D0B90000}"/>
    <cellStyle name="Percent 4 6 2 3 2 3 4" xfId="42781" xr:uid="{00000000-0005-0000-0000-0000D1B90000}"/>
    <cellStyle name="Percent 4 6 2 3 2 4" xfId="17129" xr:uid="{00000000-0005-0000-0000-0000D2B90000}"/>
    <cellStyle name="Percent 4 6 2 3 2 4 2" xfId="37081" xr:uid="{00000000-0005-0000-0000-0000D3B90000}"/>
    <cellStyle name="Percent 4 6 2 3 2 5" xfId="25681" xr:uid="{00000000-0005-0000-0000-0000D4B90000}"/>
    <cellStyle name="Percent 4 6 2 3 2 5 2" xfId="45631" xr:uid="{00000000-0005-0000-0000-0000D5B90000}"/>
    <cellStyle name="Percent 4 6 2 3 2 6" xfId="14279" xr:uid="{00000000-0005-0000-0000-0000D6B90000}"/>
    <cellStyle name="Percent 4 6 2 3 2 7" xfId="34231" xr:uid="{00000000-0005-0000-0000-0000D7B90000}"/>
    <cellStyle name="Percent 4 6 2 3 3" xfId="8576" xr:uid="{00000000-0005-0000-0000-0000D8B90000}"/>
    <cellStyle name="Percent 4 6 2 3 3 2" xfId="28530" xr:uid="{00000000-0005-0000-0000-0000D9B90000}"/>
    <cellStyle name="Percent 4 6 2 3 3 2 2" xfId="48480" xr:uid="{00000000-0005-0000-0000-0000DAB90000}"/>
    <cellStyle name="Percent 4 6 2 3 3 3" xfId="19980" xr:uid="{00000000-0005-0000-0000-0000DBB90000}"/>
    <cellStyle name="Percent 4 6 2 3 3 4" xfId="39930" xr:uid="{00000000-0005-0000-0000-0000DCB90000}"/>
    <cellStyle name="Percent 4 6 2 3 4" xfId="11428" xr:uid="{00000000-0005-0000-0000-0000DDB90000}"/>
    <cellStyle name="Percent 4 6 2 3 4 2" xfId="31380" xr:uid="{00000000-0005-0000-0000-0000DEB90000}"/>
    <cellStyle name="Percent 4 6 2 3 4 2 2" xfId="51330" xr:uid="{00000000-0005-0000-0000-0000DFB90000}"/>
    <cellStyle name="Percent 4 6 2 3 4 3" xfId="22830" xr:uid="{00000000-0005-0000-0000-0000E0B90000}"/>
    <cellStyle name="Percent 4 6 2 3 4 4" xfId="42780" xr:uid="{00000000-0005-0000-0000-0000E1B90000}"/>
    <cellStyle name="Percent 4 6 2 3 5" xfId="17128" xr:uid="{00000000-0005-0000-0000-0000E2B90000}"/>
    <cellStyle name="Percent 4 6 2 3 5 2" xfId="37080" xr:uid="{00000000-0005-0000-0000-0000E3B90000}"/>
    <cellStyle name="Percent 4 6 2 3 6" xfId="25680" xr:uid="{00000000-0005-0000-0000-0000E4B90000}"/>
    <cellStyle name="Percent 4 6 2 3 6 2" xfId="45630" xr:uid="{00000000-0005-0000-0000-0000E5B90000}"/>
    <cellStyle name="Percent 4 6 2 3 7" xfId="14278" xr:uid="{00000000-0005-0000-0000-0000E6B90000}"/>
    <cellStyle name="Percent 4 6 2 3 8" xfId="34230" xr:uid="{00000000-0005-0000-0000-0000E7B90000}"/>
    <cellStyle name="Percent 4 6 2 4" xfId="4453" xr:uid="{00000000-0005-0000-0000-0000E8B90000}"/>
    <cellStyle name="Percent 4 6 2 4 2" xfId="4454" xr:uid="{00000000-0005-0000-0000-0000E9B90000}"/>
    <cellStyle name="Percent 4 6 2 4 2 2" xfId="8579" xr:uid="{00000000-0005-0000-0000-0000EAB90000}"/>
    <cellStyle name="Percent 4 6 2 4 2 2 2" xfId="28533" xr:uid="{00000000-0005-0000-0000-0000EBB90000}"/>
    <cellStyle name="Percent 4 6 2 4 2 2 2 2" xfId="48483" xr:uid="{00000000-0005-0000-0000-0000ECB90000}"/>
    <cellStyle name="Percent 4 6 2 4 2 2 3" xfId="19983" xr:uid="{00000000-0005-0000-0000-0000EDB90000}"/>
    <cellStyle name="Percent 4 6 2 4 2 2 4" xfId="39933" xr:uid="{00000000-0005-0000-0000-0000EEB90000}"/>
    <cellStyle name="Percent 4 6 2 4 2 3" xfId="11431" xr:uid="{00000000-0005-0000-0000-0000EFB90000}"/>
    <cellStyle name="Percent 4 6 2 4 2 3 2" xfId="31383" xr:uid="{00000000-0005-0000-0000-0000F0B90000}"/>
    <cellStyle name="Percent 4 6 2 4 2 3 2 2" xfId="51333" xr:uid="{00000000-0005-0000-0000-0000F1B90000}"/>
    <cellStyle name="Percent 4 6 2 4 2 3 3" xfId="22833" xr:uid="{00000000-0005-0000-0000-0000F2B90000}"/>
    <cellStyle name="Percent 4 6 2 4 2 3 4" xfId="42783" xr:uid="{00000000-0005-0000-0000-0000F3B90000}"/>
    <cellStyle name="Percent 4 6 2 4 2 4" xfId="17131" xr:uid="{00000000-0005-0000-0000-0000F4B90000}"/>
    <cellStyle name="Percent 4 6 2 4 2 4 2" xfId="37083" xr:uid="{00000000-0005-0000-0000-0000F5B90000}"/>
    <cellStyle name="Percent 4 6 2 4 2 5" xfId="25683" xr:uid="{00000000-0005-0000-0000-0000F6B90000}"/>
    <cellStyle name="Percent 4 6 2 4 2 5 2" xfId="45633" xr:uid="{00000000-0005-0000-0000-0000F7B90000}"/>
    <cellStyle name="Percent 4 6 2 4 2 6" xfId="14281" xr:uid="{00000000-0005-0000-0000-0000F8B90000}"/>
    <cellStyle name="Percent 4 6 2 4 2 7" xfId="34233" xr:uid="{00000000-0005-0000-0000-0000F9B90000}"/>
    <cellStyle name="Percent 4 6 2 4 3" xfId="8578" xr:uid="{00000000-0005-0000-0000-0000FAB90000}"/>
    <cellStyle name="Percent 4 6 2 4 3 2" xfId="28532" xr:uid="{00000000-0005-0000-0000-0000FBB90000}"/>
    <cellStyle name="Percent 4 6 2 4 3 2 2" xfId="48482" xr:uid="{00000000-0005-0000-0000-0000FCB90000}"/>
    <cellStyle name="Percent 4 6 2 4 3 3" xfId="19982" xr:uid="{00000000-0005-0000-0000-0000FDB90000}"/>
    <cellStyle name="Percent 4 6 2 4 3 4" xfId="39932" xr:uid="{00000000-0005-0000-0000-0000FEB90000}"/>
    <cellStyle name="Percent 4 6 2 4 4" xfId="11430" xr:uid="{00000000-0005-0000-0000-0000FFB90000}"/>
    <cellStyle name="Percent 4 6 2 4 4 2" xfId="31382" xr:uid="{00000000-0005-0000-0000-000000BA0000}"/>
    <cellStyle name="Percent 4 6 2 4 4 2 2" xfId="51332" xr:uid="{00000000-0005-0000-0000-000001BA0000}"/>
    <cellStyle name="Percent 4 6 2 4 4 3" xfId="22832" xr:uid="{00000000-0005-0000-0000-000002BA0000}"/>
    <cellStyle name="Percent 4 6 2 4 4 4" xfId="42782" xr:uid="{00000000-0005-0000-0000-000003BA0000}"/>
    <cellStyle name="Percent 4 6 2 4 5" xfId="17130" xr:uid="{00000000-0005-0000-0000-000004BA0000}"/>
    <cellStyle name="Percent 4 6 2 4 5 2" xfId="37082" xr:uid="{00000000-0005-0000-0000-000005BA0000}"/>
    <cellStyle name="Percent 4 6 2 4 6" xfId="25682" xr:uid="{00000000-0005-0000-0000-000006BA0000}"/>
    <cellStyle name="Percent 4 6 2 4 6 2" xfId="45632" xr:uid="{00000000-0005-0000-0000-000007BA0000}"/>
    <cellStyle name="Percent 4 6 2 4 7" xfId="14280" xr:uid="{00000000-0005-0000-0000-000008BA0000}"/>
    <cellStyle name="Percent 4 6 2 4 8" xfId="34232" xr:uid="{00000000-0005-0000-0000-000009BA0000}"/>
    <cellStyle name="Percent 4 6 2 5" xfId="4455" xr:uid="{00000000-0005-0000-0000-00000ABA0000}"/>
    <cellStyle name="Percent 4 6 2 5 2" xfId="8580" xr:uid="{00000000-0005-0000-0000-00000BBA0000}"/>
    <cellStyle name="Percent 4 6 2 5 2 2" xfId="28534" xr:uid="{00000000-0005-0000-0000-00000CBA0000}"/>
    <cellStyle name="Percent 4 6 2 5 2 2 2" xfId="48484" xr:uid="{00000000-0005-0000-0000-00000DBA0000}"/>
    <cellStyle name="Percent 4 6 2 5 2 3" xfId="19984" xr:uid="{00000000-0005-0000-0000-00000EBA0000}"/>
    <cellStyle name="Percent 4 6 2 5 2 4" xfId="39934" xr:uid="{00000000-0005-0000-0000-00000FBA0000}"/>
    <cellStyle name="Percent 4 6 2 5 3" xfId="11432" xr:uid="{00000000-0005-0000-0000-000010BA0000}"/>
    <cellStyle name="Percent 4 6 2 5 3 2" xfId="31384" xr:uid="{00000000-0005-0000-0000-000011BA0000}"/>
    <cellStyle name="Percent 4 6 2 5 3 2 2" xfId="51334" xr:uid="{00000000-0005-0000-0000-000012BA0000}"/>
    <cellStyle name="Percent 4 6 2 5 3 3" xfId="22834" xr:uid="{00000000-0005-0000-0000-000013BA0000}"/>
    <cellStyle name="Percent 4 6 2 5 3 4" xfId="42784" xr:uid="{00000000-0005-0000-0000-000014BA0000}"/>
    <cellStyle name="Percent 4 6 2 5 4" xfId="17132" xr:uid="{00000000-0005-0000-0000-000015BA0000}"/>
    <cellStyle name="Percent 4 6 2 5 4 2" xfId="37084" xr:uid="{00000000-0005-0000-0000-000016BA0000}"/>
    <cellStyle name="Percent 4 6 2 5 5" xfId="25684" xr:uid="{00000000-0005-0000-0000-000017BA0000}"/>
    <cellStyle name="Percent 4 6 2 5 5 2" xfId="45634" xr:uid="{00000000-0005-0000-0000-000018BA0000}"/>
    <cellStyle name="Percent 4 6 2 5 6" xfId="14282" xr:uid="{00000000-0005-0000-0000-000019BA0000}"/>
    <cellStyle name="Percent 4 6 2 5 7" xfId="34234" xr:uid="{00000000-0005-0000-0000-00001ABA0000}"/>
    <cellStyle name="Percent 4 6 2 6" xfId="8569" xr:uid="{00000000-0005-0000-0000-00001BBA0000}"/>
    <cellStyle name="Percent 4 6 2 6 2" xfId="28523" xr:uid="{00000000-0005-0000-0000-00001CBA0000}"/>
    <cellStyle name="Percent 4 6 2 6 2 2" xfId="48473" xr:uid="{00000000-0005-0000-0000-00001DBA0000}"/>
    <cellStyle name="Percent 4 6 2 6 3" xfId="19973" xr:uid="{00000000-0005-0000-0000-00001EBA0000}"/>
    <cellStyle name="Percent 4 6 2 6 4" xfId="39923" xr:uid="{00000000-0005-0000-0000-00001FBA0000}"/>
    <cellStyle name="Percent 4 6 2 7" xfId="11421" xr:uid="{00000000-0005-0000-0000-000020BA0000}"/>
    <cellStyle name="Percent 4 6 2 7 2" xfId="31373" xr:uid="{00000000-0005-0000-0000-000021BA0000}"/>
    <cellStyle name="Percent 4 6 2 7 2 2" xfId="51323" xr:uid="{00000000-0005-0000-0000-000022BA0000}"/>
    <cellStyle name="Percent 4 6 2 7 3" xfId="22823" xr:uid="{00000000-0005-0000-0000-000023BA0000}"/>
    <cellStyle name="Percent 4 6 2 7 4" xfId="42773" xr:uid="{00000000-0005-0000-0000-000024BA0000}"/>
    <cellStyle name="Percent 4 6 2 8" xfId="17121" xr:uid="{00000000-0005-0000-0000-000025BA0000}"/>
    <cellStyle name="Percent 4 6 2 8 2" xfId="37073" xr:uid="{00000000-0005-0000-0000-000026BA0000}"/>
    <cellStyle name="Percent 4 6 2 9" xfId="25673" xr:uid="{00000000-0005-0000-0000-000027BA0000}"/>
    <cellStyle name="Percent 4 6 2 9 2" xfId="45623" xr:uid="{00000000-0005-0000-0000-000028BA0000}"/>
    <cellStyle name="Percent 4 6 3" xfId="4456" xr:uid="{00000000-0005-0000-0000-000029BA0000}"/>
    <cellStyle name="Percent 4 6 3 10" xfId="14283" xr:uid="{00000000-0005-0000-0000-00002ABA0000}"/>
    <cellStyle name="Percent 4 6 3 11" xfId="34235" xr:uid="{00000000-0005-0000-0000-00002BBA0000}"/>
    <cellStyle name="Percent 4 6 3 2" xfId="4457" xr:uid="{00000000-0005-0000-0000-00002CBA0000}"/>
    <cellStyle name="Percent 4 6 3 2 10" xfId="34236" xr:uid="{00000000-0005-0000-0000-00002DBA0000}"/>
    <cellStyle name="Percent 4 6 3 2 2" xfId="4458" xr:uid="{00000000-0005-0000-0000-00002EBA0000}"/>
    <cellStyle name="Percent 4 6 3 2 2 2" xfId="4459" xr:uid="{00000000-0005-0000-0000-00002FBA0000}"/>
    <cellStyle name="Percent 4 6 3 2 2 2 2" xfId="8584" xr:uid="{00000000-0005-0000-0000-000030BA0000}"/>
    <cellStyle name="Percent 4 6 3 2 2 2 2 2" xfId="28538" xr:uid="{00000000-0005-0000-0000-000031BA0000}"/>
    <cellStyle name="Percent 4 6 3 2 2 2 2 2 2" xfId="48488" xr:uid="{00000000-0005-0000-0000-000032BA0000}"/>
    <cellStyle name="Percent 4 6 3 2 2 2 2 3" xfId="19988" xr:uid="{00000000-0005-0000-0000-000033BA0000}"/>
    <cellStyle name="Percent 4 6 3 2 2 2 2 4" xfId="39938" xr:uid="{00000000-0005-0000-0000-000034BA0000}"/>
    <cellStyle name="Percent 4 6 3 2 2 2 3" xfId="11436" xr:uid="{00000000-0005-0000-0000-000035BA0000}"/>
    <cellStyle name="Percent 4 6 3 2 2 2 3 2" xfId="31388" xr:uid="{00000000-0005-0000-0000-000036BA0000}"/>
    <cellStyle name="Percent 4 6 3 2 2 2 3 2 2" xfId="51338" xr:uid="{00000000-0005-0000-0000-000037BA0000}"/>
    <cellStyle name="Percent 4 6 3 2 2 2 3 3" xfId="22838" xr:uid="{00000000-0005-0000-0000-000038BA0000}"/>
    <cellStyle name="Percent 4 6 3 2 2 2 3 4" xfId="42788" xr:uid="{00000000-0005-0000-0000-000039BA0000}"/>
    <cellStyle name="Percent 4 6 3 2 2 2 4" xfId="17136" xr:uid="{00000000-0005-0000-0000-00003ABA0000}"/>
    <cellStyle name="Percent 4 6 3 2 2 2 4 2" xfId="37088" xr:uid="{00000000-0005-0000-0000-00003BBA0000}"/>
    <cellStyle name="Percent 4 6 3 2 2 2 5" xfId="25688" xr:uid="{00000000-0005-0000-0000-00003CBA0000}"/>
    <cellStyle name="Percent 4 6 3 2 2 2 5 2" xfId="45638" xr:uid="{00000000-0005-0000-0000-00003DBA0000}"/>
    <cellStyle name="Percent 4 6 3 2 2 2 6" xfId="14286" xr:uid="{00000000-0005-0000-0000-00003EBA0000}"/>
    <cellStyle name="Percent 4 6 3 2 2 2 7" xfId="34238" xr:uid="{00000000-0005-0000-0000-00003FBA0000}"/>
    <cellStyle name="Percent 4 6 3 2 2 3" xfId="8583" xr:uid="{00000000-0005-0000-0000-000040BA0000}"/>
    <cellStyle name="Percent 4 6 3 2 2 3 2" xfId="28537" xr:uid="{00000000-0005-0000-0000-000041BA0000}"/>
    <cellStyle name="Percent 4 6 3 2 2 3 2 2" xfId="48487" xr:uid="{00000000-0005-0000-0000-000042BA0000}"/>
    <cellStyle name="Percent 4 6 3 2 2 3 3" xfId="19987" xr:uid="{00000000-0005-0000-0000-000043BA0000}"/>
    <cellStyle name="Percent 4 6 3 2 2 3 4" xfId="39937" xr:uid="{00000000-0005-0000-0000-000044BA0000}"/>
    <cellStyle name="Percent 4 6 3 2 2 4" xfId="11435" xr:uid="{00000000-0005-0000-0000-000045BA0000}"/>
    <cellStyle name="Percent 4 6 3 2 2 4 2" xfId="31387" xr:uid="{00000000-0005-0000-0000-000046BA0000}"/>
    <cellStyle name="Percent 4 6 3 2 2 4 2 2" xfId="51337" xr:uid="{00000000-0005-0000-0000-000047BA0000}"/>
    <cellStyle name="Percent 4 6 3 2 2 4 3" xfId="22837" xr:uid="{00000000-0005-0000-0000-000048BA0000}"/>
    <cellStyle name="Percent 4 6 3 2 2 4 4" xfId="42787" xr:uid="{00000000-0005-0000-0000-000049BA0000}"/>
    <cellStyle name="Percent 4 6 3 2 2 5" xfId="17135" xr:uid="{00000000-0005-0000-0000-00004ABA0000}"/>
    <cellStyle name="Percent 4 6 3 2 2 5 2" xfId="37087" xr:uid="{00000000-0005-0000-0000-00004BBA0000}"/>
    <cellStyle name="Percent 4 6 3 2 2 6" xfId="25687" xr:uid="{00000000-0005-0000-0000-00004CBA0000}"/>
    <cellStyle name="Percent 4 6 3 2 2 6 2" xfId="45637" xr:uid="{00000000-0005-0000-0000-00004DBA0000}"/>
    <cellStyle name="Percent 4 6 3 2 2 7" xfId="14285" xr:uid="{00000000-0005-0000-0000-00004EBA0000}"/>
    <cellStyle name="Percent 4 6 3 2 2 8" xfId="34237" xr:uid="{00000000-0005-0000-0000-00004FBA0000}"/>
    <cellStyle name="Percent 4 6 3 2 3" xfId="4460" xr:uid="{00000000-0005-0000-0000-000050BA0000}"/>
    <cellStyle name="Percent 4 6 3 2 3 2" xfId="4461" xr:uid="{00000000-0005-0000-0000-000051BA0000}"/>
    <cellStyle name="Percent 4 6 3 2 3 2 2" xfId="8586" xr:uid="{00000000-0005-0000-0000-000052BA0000}"/>
    <cellStyle name="Percent 4 6 3 2 3 2 2 2" xfId="28540" xr:uid="{00000000-0005-0000-0000-000053BA0000}"/>
    <cellStyle name="Percent 4 6 3 2 3 2 2 2 2" xfId="48490" xr:uid="{00000000-0005-0000-0000-000054BA0000}"/>
    <cellStyle name="Percent 4 6 3 2 3 2 2 3" xfId="19990" xr:uid="{00000000-0005-0000-0000-000055BA0000}"/>
    <cellStyle name="Percent 4 6 3 2 3 2 2 4" xfId="39940" xr:uid="{00000000-0005-0000-0000-000056BA0000}"/>
    <cellStyle name="Percent 4 6 3 2 3 2 3" xfId="11438" xr:uid="{00000000-0005-0000-0000-000057BA0000}"/>
    <cellStyle name="Percent 4 6 3 2 3 2 3 2" xfId="31390" xr:uid="{00000000-0005-0000-0000-000058BA0000}"/>
    <cellStyle name="Percent 4 6 3 2 3 2 3 2 2" xfId="51340" xr:uid="{00000000-0005-0000-0000-000059BA0000}"/>
    <cellStyle name="Percent 4 6 3 2 3 2 3 3" xfId="22840" xr:uid="{00000000-0005-0000-0000-00005ABA0000}"/>
    <cellStyle name="Percent 4 6 3 2 3 2 3 4" xfId="42790" xr:uid="{00000000-0005-0000-0000-00005BBA0000}"/>
    <cellStyle name="Percent 4 6 3 2 3 2 4" xfId="17138" xr:uid="{00000000-0005-0000-0000-00005CBA0000}"/>
    <cellStyle name="Percent 4 6 3 2 3 2 4 2" xfId="37090" xr:uid="{00000000-0005-0000-0000-00005DBA0000}"/>
    <cellStyle name="Percent 4 6 3 2 3 2 5" xfId="25690" xr:uid="{00000000-0005-0000-0000-00005EBA0000}"/>
    <cellStyle name="Percent 4 6 3 2 3 2 5 2" xfId="45640" xr:uid="{00000000-0005-0000-0000-00005FBA0000}"/>
    <cellStyle name="Percent 4 6 3 2 3 2 6" xfId="14288" xr:uid="{00000000-0005-0000-0000-000060BA0000}"/>
    <cellStyle name="Percent 4 6 3 2 3 2 7" xfId="34240" xr:uid="{00000000-0005-0000-0000-000061BA0000}"/>
    <cellStyle name="Percent 4 6 3 2 3 3" xfId="8585" xr:uid="{00000000-0005-0000-0000-000062BA0000}"/>
    <cellStyle name="Percent 4 6 3 2 3 3 2" xfId="28539" xr:uid="{00000000-0005-0000-0000-000063BA0000}"/>
    <cellStyle name="Percent 4 6 3 2 3 3 2 2" xfId="48489" xr:uid="{00000000-0005-0000-0000-000064BA0000}"/>
    <cellStyle name="Percent 4 6 3 2 3 3 3" xfId="19989" xr:uid="{00000000-0005-0000-0000-000065BA0000}"/>
    <cellStyle name="Percent 4 6 3 2 3 3 4" xfId="39939" xr:uid="{00000000-0005-0000-0000-000066BA0000}"/>
    <cellStyle name="Percent 4 6 3 2 3 4" xfId="11437" xr:uid="{00000000-0005-0000-0000-000067BA0000}"/>
    <cellStyle name="Percent 4 6 3 2 3 4 2" xfId="31389" xr:uid="{00000000-0005-0000-0000-000068BA0000}"/>
    <cellStyle name="Percent 4 6 3 2 3 4 2 2" xfId="51339" xr:uid="{00000000-0005-0000-0000-000069BA0000}"/>
    <cellStyle name="Percent 4 6 3 2 3 4 3" xfId="22839" xr:uid="{00000000-0005-0000-0000-00006ABA0000}"/>
    <cellStyle name="Percent 4 6 3 2 3 4 4" xfId="42789" xr:uid="{00000000-0005-0000-0000-00006BBA0000}"/>
    <cellStyle name="Percent 4 6 3 2 3 5" xfId="17137" xr:uid="{00000000-0005-0000-0000-00006CBA0000}"/>
    <cellStyle name="Percent 4 6 3 2 3 5 2" xfId="37089" xr:uid="{00000000-0005-0000-0000-00006DBA0000}"/>
    <cellStyle name="Percent 4 6 3 2 3 6" xfId="25689" xr:uid="{00000000-0005-0000-0000-00006EBA0000}"/>
    <cellStyle name="Percent 4 6 3 2 3 6 2" xfId="45639" xr:uid="{00000000-0005-0000-0000-00006FBA0000}"/>
    <cellStyle name="Percent 4 6 3 2 3 7" xfId="14287" xr:uid="{00000000-0005-0000-0000-000070BA0000}"/>
    <cellStyle name="Percent 4 6 3 2 3 8" xfId="34239" xr:uid="{00000000-0005-0000-0000-000071BA0000}"/>
    <cellStyle name="Percent 4 6 3 2 4" xfId="4462" xr:uid="{00000000-0005-0000-0000-000072BA0000}"/>
    <cellStyle name="Percent 4 6 3 2 4 2" xfId="8587" xr:uid="{00000000-0005-0000-0000-000073BA0000}"/>
    <cellStyle name="Percent 4 6 3 2 4 2 2" xfId="28541" xr:uid="{00000000-0005-0000-0000-000074BA0000}"/>
    <cellStyle name="Percent 4 6 3 2 4 2 2 2" xfId="48491" xr:uid="{00000000-0005-0000-0000-000075BA0000}"/>
    <cellStyle name="Percent 4 6 3 2 4 2 3" xfId="19991" xr:uid="{00000000-0005-0000-0000-000076BA0000}"/>
    <cellStyle name="Percent 4 6 3 2 4 2 4" xfId="39941" xr:uid="{00000000-0005-0000-0000-000077BA0000}"/>
    <cellStyle name="Percent 4 6 3 2 4 3" xfId="11439" xr:uid="{00000000-0005-0000-0000-000078BA0000}"/>
    <cellStyle name="Percent 4 6 3 2 4 3 2" xfId="31391" xr:uid="{00000000-0005-0000-0000-000079BA0000}"/>
    <cellStyle name="Percent 4 6 3 2 4 3 2 2" xfId="51341" xr:uid="{00000000-0005-0000-0000-00007ABA0000}"/>
    <cellStyle name="Percent 4 6 3 2 4 3 3" xfId="22841" xr:uid="{00000000-0005-0000-0000-00007BBA0000}"/>
    <cellStyle name="Percent 4 6 3 2 4 3 4" xfId="42791" xr:uid="{00000000-0005-0000-0000-00007CBA0000}"/>
    <cellStyle name="Percent 4 6 3 2 4 4" xfId="17139" xr:uid="{00000000-0005-0000-0000-00007DBA0000}"/>
    <cellStyle name="Percent 4 6 3 2 4 4 2" xfId="37091" xr:uid="{00000000-0005-0000-0000-00007EBA0000}"/>
    <cellStyle name="Percent 4 6 3 2 4 5" xfId="25691" xr:uid="{00000000-0005-0000-0000-00007FBA0000}"/>
    <cellStyle name="Percent 4 6 3 2 4 5 2" xfId="45641" xr:uid="{00000000-0005-0000-0000-000080BA0000}"/>
    <cellStyle name="Percent 4 6 3 2 4 6" xfId="14289" xr:uid="{00000000-0005-0000-0000-000081BA0000}"/>
    <cellStyle name="Percent 4 6 3 2 4 7" xfId="34241" xr:uid="{00000000-0005-0000-0000-000082BA0000}"/>
    <cellStyle name="Percent 4 6 3 2 5" xfId="8582" xr:uid="{00000000-0005-0000-0000-000083BA0000}"/>
    <cellStyle name="Percent 4 6 3 2 5 2" xfId="28536" xr:uid="{00000000-0005-0000-0000-000084BA0000}"/>
    <cellStyle name="Percent 4 6 3 2 5 2 2" xfId="48486" xr:uid="{00000000-0005-0000-0000-000085BA0000}"/>
    <cellStyle name="Percent 4 6 3 2 5 3" xfId="19986" xr:uid="{00000000-0005-0000-0000-000086BA0000}"/>
    <cellStyle name="Percent 4 6 3 2 5 4" xfId="39936" xr:uid="{00000000-0005-0000-0000-000087BA0000}"/>
    <cellStyle name="Percent 4 6 3 2 6" xfId="11434" xr:uid="{00000000-0005-0000-0000-000088BA0000}"/>
    <cellStyle name="Percent 4 6 3 2 6 2" xfId="31386" xr:uid="{00000000-0005-0000-0000-000089BA0000}"/>
    <cellStyle name="Percent 4 6 3 2 6 2 2" xfId="51336" xr:uid="{00000000-0005-0000-0000-00008ABA0000}"/>
    <cellStyle name="Percent 4 6 3 2 6 3" xfId="22836" xr:uid="{00000000-0005-0000-0000-00008BBA0000}"/>
    <cellStyle name="Percent 4 6 3 2 6 4" xfId="42786" xr:uid="{00000000-0005-0000-0000-00008CBA0000}"/>
    <cellStyle name="Percent 4 6 3 2 7" xfId="17134" xr:uid="{00000000-0005-0000-0000-00008DBA0000}"/>
    <cellStyle name="Percent 4 6 3 2 7 2" xfId="37086" xr:uid="{00000000-0005-0000-0000-00008EBA0000}"/>
    <cellStyle name="Percent 4 6 3 2 8" xfId="25686" xr:uid="{00000000-0005-0000-0000-00008FBA0000}"/>
    <cellStyle name="Percent 4 6 3 2 8 2" xfId="45636" xr:uid="{00000000-0005-0000-0000-000090BA0000}"/>
    <cellStyle name="Percent 4 6 3 2 9" xfId="14284" xr:uid="{00000000-0005-0000-0000-000091BA0000}"/>
    <cellStyle name="Percent 4 6 3 3" xfId="4463" xr:uid="{00000000-0005-0000-0000-000092BA0000}"/>
    <cellStyle name="Percent 4 6 3 3 2" xfId="4464" xr:uid="{00000000-0005-0000-0000-000093BA0000}"/>
    <cellStyle name="Percent 4 6 3 3 2 2" xfId="8589" xr:uid="{00000000-0005-0000-0000-000094BA0000}"/>
    <cellStyle name="Percent 4 6 3 3 2 2 2" xfId="28543" xr:uid="{00000000-0005-0000-0000-000095BA0000}"/>
    <cellStyle name="Percent 4 6 3 3 2 2 2 2" xfId="48493" xr:uid="{00000000-0005-0000-0000-000096BA0000}"/>
    <cellStyle name="Percent 4 6 3 3 2 2 3" xfId="19993" xr:uid="{00000000-0005-0000-0000-000097BA0000}"/>
    <cellStyle name="Percent 4 6 3 3 2 2 4" xfId="39943" xr:uid="{00000000-0005-0000-0000-000098BA0000}"/>
    <cellStyle name="Percent 4 6 3 3 2 3" xfId="11441" xr:uid="{00000000-0005-0000-0000-000099BA0000}"/>
    <cellStyle name="Percent 4 6 3 3 2 3 2" xfId="31393" xr:uid="{00000000-0005-0000-0000-00009ABA0000}"/>
    <cellStyle name="Percent 4 6 3 3 2 3 2 2" xfId="51343" xr:uid="{00000000-0005-0000-0000-00009BBA0000}"/>
    <cellStyle name="Percent 4 6 3 3 2 3 3" xfId="22843" xr:uid="{00000000-0005-0000-0000-00009CBA0000}"/>
    <cellStyle name="Percent 4 6 3 3 2 3 4" xfId="42793" xr:uid="{00000000-0005-0000-0000-00009DBA0000}"/>
    <cellStyle name="Percent 4 6 3 3 2 4" xfId="17141" xr:uid="{00000000-0005-0000-0000-00009EBA0000}"/>
    <cellStyle name="Percent 4 6 3 3 2 4 2" xfId="37093" xr:uid="{00000000-0005-0000-0000-00009FBA0000}"/>
    <cellStyle name="Percent 4 6 3 3 2 5" xfId="25693" xr:uid="{00000000-0005-0000-0000-0000A0BA0000}"/>
    <cellStyle name="Percent 4 6 3 3 2 5 2" xfId="45643" xr:uid="{00000000-0005-0000-0000-0000A1BA0000}"/>
    <cellStyle name="Percent 4 6 3 3 2 6" xfId="14291" xr:uid="{00000000-0005-0000-0000-0000A2BA0000}"/>
    <cellStyle name="Percent 4 6 3 3 2 7" xfId="34243" xr:uid="{00000000-0005-0000-0000-0000A3BA0000}"/>
    <cellStyle name="Percent 4 6 3 3 3" xfId="8588" xr:uid="{00000000-0005-0000-0000-0000A4BA0000}"/>
    <cellStyle name="Percent 4 6 3 3 3 2" xfId="28542" xr:uid="{00000000-0005-0000-0000-0000A5BA0000}"/>
    <cellStyle name="Percent 4 6 3 3 3 2 2" xfId="48492" xr:uid="{00000000-0005-0000-0000-0000A6BA0000}"/>
    <cellStyle name="Percent 4 6 3 3 3 3" xfId="19992" xr:uid="{00000000-0005-0000-0000-0000A7BA0000}"/>
    <cellStyle name="Percent 4 6 3 3 3 4" xfId="39942" xr:uid="{00000000-0005-0000-0000-0000A8BA0000}"/>
    <cellStyle name="Percent 4 6 3 3 4" xfId="11440" xr:uid="{00000000-0005-0000-0000-0000A9BA0000}"/>
    <cellStyle name="Percent 4 6 3 3 4 2" xfId="31392" xr:uid="{00000000-0005-0000-0000-0000AABA0000}"/>
    <cellStyle name="Percent 4 6 3 3 4 2 2" xfId="51342" xr:uid="{00000000-0005-0000-0000-0000ABBA0000}"/>
    <cellStyle name="Percent 4 6 3 3 4 3" xfId="22842" xr:uid="{00000000-0005-0000-0000-0000ACBA0000}"/>
    <cellStyle name="Percent 4 6 3 3 4 4" xfId="42792" xr:uid="{00000000-0005-0000-0000-0000ADBA0000}"/>
    <cellStyle name="Percent 4 6 3 3 5" xfId="17140" xr:uid="{00000000-0005-0000-0000-0000AEBA0000}"/>
    <cellStyle name="Percent 4 6 3 3 5 2" xfId="37092" xr:uid="{00000000-0005-0000-0000-0000AFBA0000}"/>
    <cellStyle name="Percent 4 6 3 3 6" xfId="25692" xr:uid="{00000000-0005-0000-0000-0000B0BA0000}"/>
    <cellStyle name="Percent 4 6 3 3 6 2" xfId="45642" xr:uid="{00000000-0005-0000-0000-0000B1BA0000}"/>
    <cellStyle name="Percent 4 6 3 3 7" xfId="14290" xr:uid="{00000000-0005-0000-0000-0000B2BA0000}"/>
    <cellStyle name="Percent 4 6 3 3 8" xfId="34242" xr:uid="{00000000-0005-0000-0000-0000B3BA0000}"/>
    <cellStyle name="Percent 4 6 3 4" xfId="4465" xr:uid="{00000000-0005-0000-0000-0000B4BA0000}"/>
    <cellStyle name="Percent 4 6 3 4 2" xfId="4466" xr:uid="{00000000-0005-0000-0000-0000B5BA0000}"/>
    <cellStyle name="Percent 4 6 3 4 2 2" xfId="8591" xr:uid="{00000000-0005-0000-0000-0000B6BA0000}"/>
    <cellStyle name="Percent 4 6 3 4 2 2 2" xfId="28545" xr:uid="{00000000-0005-0000-0000-0000B7BA0000}"/>
    <cellStyle name="Percent 4 6 3 4 2 2 2 2" xfId="48495" xr:uid="{00000000-0005-0000-0000-0000B8BA0000}"/>
    <cellStyle name="Percent 4 6 3 4 2 2 3" xfId="19995" xr:uid="{00000000-0005-0000-0000-0000B9BA0000}"/>
    <cellStyle name="Percent 4 6 3 4 2 2 4" xfId="39945" xr:uid="{00000000-0005-0000-0000-0000BABA0000}"/>
    <cellStyle name="Percent 4 6 3 4 2 3" xfId="11443" xr:uid="{00000000-0005-0000-0000-0000BBBA0000}"/>
    <cellStyle name="Percent 4 6 3 4 2 3 2" xfId="31395" xr:uid="{00000000-0005-0000-0000-0000BCBA0000}"/>
    <cellStyle name="Percent 4 6 3 4 2 3 2 2" xfId="51345" xr:uid="{00000000-0005-0000-0000-0000BDBA0000}"/>
    <cellStyle name="Percent 4 6 3 4 2 3 3" xfId="22845" xr:uid="{00000000-0005-0000-0000-0000BEBA0000}"/>
    <cellStyle name="Percent 4 6 3 4 2 3 4" xfId="42795" xr:uid="{00000000-0005-0000-0000-0000BFBA0000}"/>
    <cellStyle name="Percent 4 6 3 4 2 4" xfId="17143" xr:uid="{00000000-0005-0000-0000-0000C0BA0000}"/>
    <cellStyle name="Percent 4 6 3 4 2 4 2" xfId="37095" xr:uid="{00000000-0005-0000-0000-0000C1BA0000}"/>
    <cellStyle name="Percent 4 6 3 4 2 5" xfId="25695" xr:uid="{00000000-0005-0000-0000-0000C2BA0000}"/>
    <cellStyle name="Percent 4 6 3 4 2 5 2" xfId="45645" xr:uid="{00000000-0005-0000-0000-0000C3BA0000}"/>
    <cellStyle name="Percent 4 6 3 4 2 6" xfId="14293" xr:uid="{00000000-0005-0000-0000-0000C4BA0000}"/>
    <cellStyle name="Percent 4 6 3 4 2 7" xfId="34245" xr:uid="{00000000-0005-0000-0000-0000C5BA0000}"/>
    <cellStyle name="Percent 4 6 3 4 3" xfId="8590" xr:uid="{00000000-0005-0000-0000-0000C6BA0000}"/>
    <cellStyle name="Percent 4 6 3 4 3 2" xfId="28544" xr:uid="{00000000-0005-0000-0000-0000C7BA0000}"/>
    <cellStyle name="Percent 4 6 3 4 3 2 2" xfId="48494" xr:uid="{00000000-0005-0000-0000-0000C8BA0000}"/>
    <cellStyle name="Percent 4 6 3 4 3 3" xfId="19994" xr:uid="{00000000-0005-0000-0000-0000C9BA0000}"/>
    <cellStyle name="Percent 4 6 3 4 3 4" xfId="39944" xr:uid="{00000000-0005-0000-0000-0000CABA0000}"/>
    <cellStyle name="Percent 4 6 3 4 4" xfId="11442" xr:uid="{00000000-0005-0000-0000-0000CBBA0000}"/>
    <cellStyle name="Percent 4 6 3 4 4 2" xfId="31394" xr:uid="{00000000-0005-0000-0000-0000CCBA0000}"/>
    <cellStyle name="Percent 4 6 3 4 4 2 2" xfId="51344" xr:uid="{00000000-0005-0000-0000-0000CDBA0000}"/>
    <cellStyle name="Percent 4 6 3 4 4 3" xfId="22844" xr:uid="{00000000-0005-0000-0000-0000CEBA0000}"/>
    <cellStyle name="Percent 4 6 3 4 4 4" xfId="42794" xr:uid="{00000000-0005-0000-0000-0000CFBA0000}"/>
    <cellStyle name="Percent 4 6 3 4 5" xfId="17142" xr:uid="{00000000-0005-0000-0000-0000D0BA0000}"/>
    <cellStyle name="Percent 4 6 3 4 5 2" xfId="37094" xr:uid="{00000000-0005-0000-0000-0000D1BA0000}"/>
    <cellStyle name="Percent 4 6 3 4 6" xfId="25694" xr:uid="{00000000-0005-0000-0000-0000D2BA0000}"/>
    <cellStyle name="Percent 4 6 3 4 6 2" xfId="45644" xr:uid="{00000000-0005-0000-0000-0000D3BA0000}"/>
    <cellStyle name="Percent 4 6 3 4 7" xfId="14292" xr:uid="{00000000-0005-0000-0000-0000D4BA0000}"/>
    <cellStyle name="Percent 4 6 3 4 8" xfId="34244" xr:uid="{00000000-0005-0000-0000-0000D5BA0000}"/>
    <cellStyle name="Percent 4 6 3 5" xfId="4467" xr:uid="{00000000-0005-0000-0000-0000D6BA0000}"/>
    <cellStyle name="Percent 4 6 3 5 2" xfId="8592" xr:uid="{00000000-0005-0000-0000-0000D7BA0000}"/>
    <cellStyle name="Percent 4 6 3 5 2 2" xfId="28546" xr:uid="{00000000-0005-0000-0000-0000D8BA0000}"/>
    <cellStyle name="Percent 4 6 3 5 2 2 2" xfId="48496" xr:uid="{00000000-0005-0000-0000-0000D9BA0000}"/>
    <cellStyle name="Percent 4 6 3 5 2 3" xfId="19996" xr:uid="{00000000-0005-0000-0000-0000DABA0000}"/>
    <cellStyle name="Percent 4 6 3 5 2 4" xfId="39946" xr:uid="{00000000-0005-0000-0000-0000DBBA0000}"/>
    <cellStyle name="Percent 4 6 3 5 3" xfId="11444" xr:uid="{00000000-0005-0000-0000-0000DCBA0000}"/>
    <cellStyle name="Percent 4 6 3 5 3 2" xfId="31396" xr:uid="{00000000-0005-0000-0000-0000DDBA0000}"/>
    <cellStyle name="Percent 4 6 3 5 3 2 2" xfId="51346" xr:uid="{00000000-0005-0000-0000-0000DEBA0000}"/>
    <cellStyle name="Percent 4 6 3 5 3 3" xfId="22846" xr:uid="{00000000-0005-0000-0000-0000DFBA0000}"/>
    <cellStyle name="Percent 4 6 3 5 3 4" xfId="42796" xr:uid="{00000000-0005-0000-0000-0000E0BA0000}"/>
    <cellStyle name="Percent 4 6 3 5 4" xfId="17144" xr:uid="{00000000-0005-0000-0000-0000E1BA0000}"/>
    <cellStyle name="Percent 4 6 3 5 4 2" xfId="37096" xr:uid="{00000000-0005-0000-0000-0000E2BA0000}"/>
    <cellStyle name="Percent 4 6 3 5 5" xfId="25696" xr:uid="{00000000-0005-0000-0000-0000E3BA0000}"/>
    <cellStyle name="Percent 4 6 3 5 5 2" xfId="45646" xr:uid="{00000000-0005-0000-0000-0000E4BA0000}"/>
    <cellStyle name="Percent 4 6 3 5 6" xfId="14294" xr:uid="{00000000-0005-0000-0000-0000E5BA0000}"/>
    <cellStyle name="Percent 4 6 3 5 7" xfId="34246" xr:uid="{00000000-0005-0000-0000-0000E6BA0000}"/>
    <cellStyle name="Percent 4 6 3 6" xfId="8581" xr:uid="{00000000-0005-0000-0000-0000E7BA0000}"/>
    <cellStyle name="Percent 4 6 3 6 2" xfId="28535" xr:uid="{00000000-0005-0000-0000-0000E8BA0000}"/>
    <cellStyle name="Percent 4 6 3 6 2 2" xfId="48485" xr:uid="{00000000-0005-0000-0000-0000E9BA0000}"/>
    <cellStyle name="Percent 4 6 3 6 3" xfId="19985" xr:uid="{00000000-0005-0000-0000-0000EABA0000}"/>
    <cellStyle name="Percent 4 6 3 6 4" xfId="39935" xr:uid="{00000000-0005-0000-0000-0000EBBA0000}"/>
    <cellStyle name="Percent 4 6 3 7" xfId="11433" xr:uid="{00000000-0005-0000-0000-0000ECBA0000}"/>
    <cellStyle name="Percent 4 6 3 7 2" xfId="31385" xr:uid="{00000000-0005-0000-0000-0000EDBA0000}"/>
    <cellStyle name="Percent 4 6 3 7 2 2" xfId="51335" xr:uid="{00000000-0005-0000-0000-0000EEBA0000}"/>
    <cellStyle name="Percent 4 6 3 7 3" xfId="22835" xr:uid="{00000000-0005-0000-0000-0000EFBA0000}"/>
    <cellStyle name="Percent 4 6 3 7 4" xfId="42785" xr:uid="{00000000-0005-0000-0000-0000F0BA0000}"/>
    <cellStyle name="Percent 4 6 3 8" xfId="17133" xr:uid="{00000000-0005-0000-0000-0000F1BA0000}"/>
    <cellStyle name="Percent 4 6 3 8 2" xfId="37085" xr:uid="{00000000-0005-0000-0000-0000F2BA0000}"/>
    <cellStyle name="Percent 4 6 3 9" xfId="25685" xr:uid="{00000000-0005-0000-0000-0000F3BA0000}"/>
    <cellStyle name="Percent 4 6 3 9 2" xfId="45635" xr:uid="{00000000-0005-0000-0000-0000F4BA0000}"/>
    <cellStyle name="Percent 4 6 4" xfId="4468" xr:uid="{00000000-0005-0000-0000-0000F5BA0000}"/>
    <cellStyle name="Percent 4 6 4 10" xfId="14295" xr:uid="{00000000-0005-0000-0000-0000F6BA0000}"/>
    <cellStyle name="Percent 4 6 4 11" xfId="34247" xr:uid="{00000000-0005-0000-0000-0000F7BA0000}"/>
    <cellStyle name="Percent 4 6 4 2" xfId="4469" xr:uid="{00000000-0005-0000-0000-0000F8BA0000}"/>
    <cellStyle name="Percent 4 6 4 2 10" xfId="34248" xr:uid="{00000000-0005-0000-0000-0000F9BA0000}"/>
    <cellStyle name="Percent 4 6 4 2 2" xfId="4470" xr:uid="{00000000-0005-0000-0000-0000FABA0000}"/>
    <cellStyle name="Percent 4 6 4 2 2 2" xfId="4471" xr:uid="{00000000-0005-0000-0000-0000FBBA0000}"/>
    <cellStyle name="Percent 4 6 4 2 2 2 2" xfId="8596" xr:uid="{00000000-0005-0000-0000-0000FCBA0000}"/>
    <cellStyle name="Percent 4 6 4 2 2 2 2 2" xfId="28550" xr:uid="{00000000-0005-0000-0000-0000FDBA0000}"/>
    <cellStyle name="Percent 4 6 4 2 2 2 2 2 2" xfId="48500" xr:uid="{00000000-0005-0000-0000-0000FEBA0000}"/>
    <cellStyle name="Percent 4 6 4 2 2 2 2 3" xfId="20000" xr:uid="{00000000-0005-0000-0000-0000FFBA0000}"/>
    <cellStyle name="Percent 4 6 4 2 2 2 2 4" xfId="39950" xr:uid="{00000000-0005-0000-0000-000000BB0000}"/>
    <cellStyle name="Percent 4 6 4 2 2 2 3" xfId="11448" xr:uid="{00000000-0005-0000-0000-000001BB0000}"/>
    <cellStyle name="Percent 4 6 4 2 2 2 3 2" xfId="31400" xr:uid="{00000000-0005-0000-0000-000002BB0000}"/>
    <cellStyle name="Percent 4 6 4 2 2 2 3 2 2" xfId="51350" xr:uid="{00000000-0005-0000-0000-000003BB0000}"/>
    <cellStyle name="Percent 4 6 4 2 2 2 3 3" xfId="22850" xr:uid="{00000000-0005-0000-0000-000004BB0000}"/>
    <cellStyle name="Percent 4 6 4 2 2 2 3 4" xfId="42800" xr:uid="{00000000-0005-0000-0000-000005BB0000}"/>
    <cellStyle name="Percent 4 6 4 2 2 2 4" xfId="17148" xr:uid="{00000000-0005-0000-0000-000006BB0000}"/>
    <cellStyle name="Percent 4 6 4 2 2 2 4 2" xfId="37100" xr:uid="{00000000-0005-0000-0000-000007BB0000}"/>
    <cellStyle name="Percent 4 6 4 2 2 2 5" xfId="25700" xr:uid="{00000000-0005-0000-0000-000008BB0000}"/>
    <cellStyle name="Percent 4 6 4 2 2 2 5 2" xfId="45650" xr:uid="{00000000-0005-0000-0000-000009BB0000}"/>
    <cellStyle name="Percent 4 6 4 2 2 2 6" xfId="14298" xr:uid="{00000000-0005-0000-0000-00000ABB0000}"/>
    <cellStyle name="Percent 4 6 4 2 2 2 7" xfId="34250" xr:uid="{00000000-0005-0000-0000-00000BBB0000}"/>
    <cellStyle name="Percent 4 6 4 2 2 3" xfId="8595" xr:uid="{00000000-0005-0000-0000-00000CBB0000}"/>
    <cellStyle name="Percent 4 6 4 2 2 3 2" xfId="28549" xr:uid="{00000000-0005-0000-0000-00000DBB0000}"/>
    <cellStyle name="Percent 4 6 4 2 2 3 2 2" xfId="48499" xr:uid="{00000000-0005-0000-0000-00000EBB0000}"/>
    <cellStyle name="Percent 4 6 4 2 2 3 3" xfId="19999" xr:uid="{00000000-0005-0000-0000-00000FBB0000}"/>
    <cellStyle name="Percent 4 6 4 2 2 3 4" xfId="39949" xr:uid="{00000000-0005-0000-0000-000010BB0000}"/>
    <cellStyle name="Percent 4 6 4 2 2 4" xfId="11447" xr:uid="{00000000-0005-0000-0000-000011BB0000}"/>
    <cellStyle name="Percent 4 6 4 2 2 4 2" xfId="31399" xr:uid="{00000000-0005-0000-0000-000012BB0000}"/>
    <cellStyle name="Percent 4 6 4 2 2 4 2 2" xfId="51349" xr:uid="{00000000-0005-0000-0000-000013BB0000}"/>
    <cellStyle name="Percent 4 6 4 2 2 4 3" xfId="22849" xr:uid="{00000000-0005-0000-0000-000014BB0000}"/>
    <cellStyle name="Percent 4 6 4 2 2 4 4" xfId="42799" xr:uid="{00000000-0005-0000-0000-000015BB0000}"/>
    <cellStyle name="Percent 4 6 4 2 2 5" xfId="17147" xr:uid="{00000000-0005-0000-0000-000016BB0000}"/>
    <cellStyle name="Percent 4 6 4 2 2 5 2" xfId="37099" xr:uid="{00000000-0005-0000-0000-000017BB0000}"/>
    <cellStyle name="Percent 4 6 4 2 2 6" xfId="25699" xr:uid="{00000000-0005-0000-0000-000018BB0000}"/>
    <cellStyle name="Percent 4 6 4 2 2 6 2" xfId="45649" xr:uid="{00000000-0005-0000-0000-000019BB0000}"/>
    <cellStyle name="Percent 4 6 4 2 2 7" xfId="14297" xr:uid="{00000000-0005-0000-0000-00001ABB0000}"/>
    <cellStyle name="Percent 4 6 4 2 2 8" xfId="34249" xr:uid="{00000000-0005-0000-0000-00001BBB0000}"/>
    <cellStyle name="Percent 4 6 4 2 3" xfId="4472" xr:uid="{00000000-0005-0000-0000-00001CBB0000}"/>
    <cellStyle name="Percent 4 6 4 2 3 2" xfId="4473" xr:uid="{00000000-0005-0000-0000-00001DBB0000}"/>
    <cellStyle name="Percent 4 6 4 2 3 2 2" xfId="8598" xr:uid="{00000000-0005-0000-0000-00001EBB0000}"/>
    <cellStyle name="Percent 4 6 4 2 3 2 2 2" xfId="28552" xr:uid="{00000000-0005-0000-0000-00001FBB0000}"/>
    <cellStyle name="Percent 4 6 4 2 3 2 2 2 2" xfId="48502" xr:uid="{00000000-0005-0000-0000-000020BB0000}"/>
    <cellStyle name="Percent 4 6 4 2 3 2 2 3" xfId="20002" xr:uid="{00000000-0005-0000-0000-000021BB0000}"/>
    <cellStyle name="Percent 4 6 4 2 3 2 2 4" xfId="39952" xr:uid="{00000000-0005-0000-0000-000022BB0000}"/>
    <cellStyle name="Percent 4 6 4 2 3 2 3" xfId="11450" xr:uid="{00000000-0005-0000-0000-000023BB0000}"/>
    <cellStyle name="Percent 4 6 4 2 3 2 3 2" xfId="31402" xr:uid="{00000000-0005-0000-0000-000024BB0000}"/>
    <cellStyle name="Percent 4 6 4 2 3 2 3 2 2" xfId="51352" xr:uid="{00000000-0005-0000-0000-000025BB0000}"/>
    <cellStyle name="Percent 4 6 4 2 3 2 3 3" xfId="22852" xr:uid="{00000000-0005-0000-0000-000026BB0000}"/>
    <cellStyle name="Percent 4 6 4 2 3 2 3 4" xfId="42802" xr:uid="{00000000-0005-0000-0000-000027BB0000}"/>
    <cellStyle name="Percent 4 6 4 2 3 2 4" xfId="17150" xr:uid="{00000000-0005-0000-0000-000028BB0000}"/>
    <cellStyle name="Percent 4 6 4 2 3 2 4 2" xfId="37102" xr:uid="{00000000-0005-0000-0000-000029BB0000}"/>
    <cellStyle name="Percent 4 6 4 2 3 2 5" xfId="25702" xr:uid="{00000000-0005-0000-0000-00002ABB0000}"/>
    <cellStyle name="Percent 4 6 4 2 3 2 5 2" xfId="45652" xr:uid="{00000000-0005-0000-0000-00002BBB0000}"/>
    <cellStyle name="Percent 4 6 4 2 3 2 6" xfId="14300" xr:uid="{00000000-0005-0000-0000-00002CBB0000}"/>
    <cellStyle name="Percent 4 6 4 2 3 2 7" xfId="34252" xr:uid="{00000000-0005-0000-0000-00002DBB0000}"/>
    <cellStyle name="Percent 4 6 4 2 3 3" xfId="8597" xr:uid="{00000000-0005-0000-0000-00002EBB0000}"/>
    <cellStyle name="Percent 4 6 4 2 3 3 2" xfId="28551" xr:uid="{00000000-0005-0000-0000-00002FBB0000}"/>
    <cellStyle name="Percent 4 6 4 2 3 3 2 2" xfId="48501" xr:uid="{00000000-0005-0000-0000-000030BB0000}"/>
    <cellStyle name="Percent 4 6 4 2 3 3 3" xfId="20001" xr:uid="{00000000-0005-0000-0000-000031BB0000}"/>
    <cellStyle name="Percent 4 6 4 2 3 3 4" xfId="39951" xr:uid="{00000000-0005-0000-0000-000032BB0000}"/>
    <cellStyle name="Percent 4 6 4 2 3 4" xfId="11449" xr:uid="{00000000-0005-0000-0000-000033BB0000}"/>
    <cellStyle name="Percent 4 6 4 2 3 4 2" xfId="31401" xr:uid="{00000000-0005-0000-0000-000034BB0000}"/>
    <cellStyle name="Percent 4 6 4 2 3 4 2 2" xfId="51351" xr:uid="{00000000-0005-0000-0000-000035BB0000}"/>
    <cellStyle name="Percent 4 6 4 2 3 4 3" xfId="22851" xr:uid="{00000000-0005-0000-0000-000036BB0000}"/>
    <cellStyle name="Percent 4 6 4 2 3 4 4" xfId="42801" xr:uid="{00000000-0005-0000-0000-000037BB0000}"/>
    <cellStyle name="Percent 4 6 4 2 3 5" xfId="17149" xr:uid="{00000000-0005-0000-0000-000038BB0000}"/>
    <cellStyle name="Percent 4 6 4 2 3 5 2" xfId="37101" xr:uid="{00000000-0005-0000-0000-000039BB0000}"/>
    <cellStyle name="Percent 4 6 4 2 3 6" xfId="25701" xr:uid="{00000000-0005-0000-0000-00003ABB0000}"/>
    <cellStyle name="Percent 4 6 4 2 3 6 2" xfId="45651" xr:uid="{00000000-0005-0000-0000-00003BBB0000}"/>
    <cellStyle name="Percent 4 6 4 2 3 7" xfId="14299" xr:uid="{00000000-0005-0000-0000-00003CBB0000}"/>
    <cellStyle name="Percent 4 6 4 2 3 8" xfId="34251" xr:uid="{00000000-0005-0000-0000-00003DBB0000}"/>
    <cellStyle name="Percent 4 6 4 2 4" xfId="4474" xr:uid="{00000000-0005-0000-0000-00003EBB0000}"/>
    <cellStyle name="Percent 4 6 4 2 4 2" xfId="8599" xr:uid="{00000000-0005-0000-0000-00003FBB0000}"/>
    <cellStyle name="Percent 4 6 4 2 4 2 2" xfId="28553" xr:uid="{00000000-0005-0000-0000-000040BB0000}"/>
    <cellStyle name="Percent 4 6 4 2 4 2 2 2" xfId="48503" xr:uid="{00000000-0005-0000-0000-000041BB0000}"/>
    <cellStyle name="Percent 4 6 4 2 4 2 3" xfId="20003" xr:uid="{00000000-0005-0000-0000-000042BB0000}"/>
    <cellStyle name="Percent 4 6 4 2 4 2 4" xfId="39953" xr:uid="{00000000-0005-0000-0000-000043BB0000}"/>
    <cellStyle name="Percent 4 6 4 2 4 3" xfId="11451" xr:uid="{00000000-0005-0000-0000-000044BB0000}"/>
    <cellStyle name="Percent 4 6 4 2 4 3 2" xfId="31403" xr:uid="{00000000-0005-0000-0000-000045BB0000}"/>
    <cellStyle name="Percent 4 6 4 2 4 3 2 2" xfId="51353" xr:uid="{00000000-0005-0000-0000-000046BB0000}"/>
    <cellStyle name="Percent 4 6 4 2 4 3 3" xfId="22853" xr:uid="{00000000-0005-0000-0000-000047BB0000}"/>
    <cellStyle name="Percent 4 6 4 2 4 3 4" xfId="42803" xr:uid="{00000000-0005-0000-0000-000048BB0000}"/>
    <cellStyle name="Percent 4 6 4 2 4 4" xfId="17151" xr:uid="{00000000-0005-0000-0000-000049BB0000}"/>
    <cellStyle name="Percent 4 6 4 2 4 4 2" xfId="37103" xr:uid="{00000000-0005-0000-0000-00004ABB0000}"/>
    <cellStyle name="Percent 4 6 4 2 4 5" xfId="25703" xr:uid="{00000000-0005-0000-0000-00004BBB0000}"/>
    <cellStyle name="Percent 4 6 4 2 4 5 2" xfId="45653" xr:uid="{00000000-0005-0000-0000-00004CBB0000}"/>
    <cellStyle name="Percent 4 6 4 2 4 6" xfId="14301" xr:uid="{00000000-0005-0000-0000-00004DBB0000}"/>
    <cellStyle name="Percent 4 6 4 2 4 7" xfId="34253" xr:uid="{00000000-0005-0000-0000-00004EBB0000}"/>
    <cellStyle name="Percent 4 6 4 2 5" xfId="8594" xr:uid="{00000000-0005-0000-0000-00004FBB0000}"/>
    <cellStyle name="Percent 4 6 4 2 5 2" xfId="28548" xr:uid="{00000000-0005-0000-0000-000050BB0000}"/>
    <cellStyle name="Percent 4 6 4 2 5 2 2" xfId="48498" xr:uid="{00000000-0005-0000-0000-000051BB0000}"/>
    <cellStyle name="Percent 4 6 4 2 5 3" xfId="19998" xr:uid="{00000000-0005-0000-0000-000052BB0000}"/>
    <cellStyle name="Percent 4 6 4 2 5 4" xfId="39948" xr:uid="{00000000-0005-0000-0000-000053BB0000}"/>
    <cellStyle name="Percent 4 6 4 2 6" xfId="11446" xr:uid="{00000000-0005-0000-0000-000054BB0000}"/>
    <cellStyle name="Percent 4 6 4 2 6 2" xfId="31398" xr:uid="{00000000-0005-0000-0000-000055BB0000}"/>
    <cellStyle name="Percent 4 6 4 2 6 2 2" xfId="51348" xr:uid="{00000000-0005-0000-0000-000056BB0000}"/>
    <cellStyle name="Percent 4 6 4 2 6 3" xfId="22848" xr:uid="{00000000-0005-0000-0000-000057BB0000}"/>
    <cellStyle name="Percent 4 6 4 2 6 4" xfId="42798" xr:uid="{00000000-0005-0000-0000-000058BB0000}"/>
    <cellStyle name="Percent 4 6 4 2 7" xfId="17146" xr:uid="{00000000-0005-0000-0000-000059BB0000}"/>
    <cellStyle name="Percent 4 6 4 2 7 2" xfId="37098" xr:uid="{00000000-0005-0000-0000-00005ABB0000}"/>
    <cellStyle name="Percent 4 6 4 2 8" xfId="25698" xr:uid="{00000000-0005-0000-0000-00005BBB0000}"/>
    <cellStyle name="Percent 4 6 4 2 8 2" xfId="45648" xr:uid="{00000000-0005-0000-0000-00005CBB0000}"/>
    <cellStyle name="Percent 4 6 4 2 9" xfId="14296" xr:uid="{00000000-0005-0000-0000-00005DBB0000}"/>
    <cellStyle name="Percent 4 6 4 3" xfId="4475" xr:uid="{00000000-0005-0000-0000-00005EBB0000}"/>
    <cellStyle name="Percent 4 6 4 3 2" xfId="4476" xr:uid="{00000000-0005-0000-0000-00005FBB0000}"/>
    <cellStyle name="Percent 4 6 4 3 2 2" xfId="8601" xr:uid="{00000000-0005-0000-0000-000060BB0000}"/>
    <cellStyle name="Percent 4 6 4 3 2 2 2" xfId="28555" xr:uid="{00000000-0005-0000-0000-000061BB0000}"/>
    <cellStyle name="Percent 4 6 4 3 2 2 2 2" xfId="48505" xr:uid="{00000000-0005-0000-0000-000062BB0000}"/>
    <cellStyle name="Percent 4 6 4 3 2 2 3" xfId="20005" xr:uid="{00000000-0005-0000-0000-000063BB0000}"/>
    <cellStyle name="Percent 4 6 4 3 2 2 4" xfId="39955" xr:uid="{00000000-0005-0000-0000-000064BB0000}"/>
    <cellStyle name="Percent 4 6 4 3 2 3" xfId="11453" xr:uid="{00000000-0005-0000-0000-000065BB0000}"/>
    <cellStyle name="Percent 4 6 4 3 2 3 2" xfId="31405" xr:uid="{00000000-0005-0000-0000-000066BB0000}"/>
    <cellStyle name="Percent 4 6 4 3 2 3 2 2" xfId="51355" xr:uid="{00000000-0005-0000-0000-000067BB0000}"/>
    <cellStyle name="Percent 4 6 4 3 2 3 3" xfId="22855" xr:uid="{00000000-0005-0000-0000-000068BB0000}"/>
    <cellStyle name="Percent 4 6 4 3 2 3 4" xfId="42805" xr:uid="{00000000-0005-0000-0000-000069BB0000}"/>
    <cellStyle name="Percent 4 6 4 3 2 4" xfId="17153" xr:uid="{00000000-0005-0000-0000-00006ABB0000}"/>
    <cellStyle name="Percent 4 6 4 3 2 4 2" xfId="37105" xr:uid="{00000000-0005-0000-0000-00006BBB0000}"/>
    <cellStyle name="Percent 4 6 4 3 2 5" xfId="25705" xr:uid="{00000000-0005-0000-0000-00006CBB0000}"/>
    <cellStyle name="Percent 4 6 4 3 2 5 2" xfId="45655" xr:uid="{00000000-0005-0000-0000-00006DBB0000}"/>
    <cellStyle name="Percent 4 6 4 3 2 6" xfId="14303" xr:uid="{00000000-0005-0000-0000-00006EBB0000}"/>
    <cellStyle name="Percent 4 6 4 3 2 7" xfId="34255" xr:uid="{00000000-0005-0000-0000-00006FBB0000}"/>
    <cellStyle name="Percent 4 6 4 3 3" xfId="8600" xr:uid="{00000000-0005-0000-0000-000070BB0000}"/>
    <cellStyle name="Percent 4 6 4 3 3 2" xfId="28554" xr:uid="{00000000-0005-0000-0000-000071BB0000}"/>
    <cellStyle name="Percent 4 6 4 3 3 2 2" xfId="48504" xr:uid="{00000000-0005-0000-0000-000072BB0000}"/>
    <cellStyle name="Percent 4 6 4 3 3 3" xfId="20004" xr:uid="{00000000-0005-0000-0000-000073BB0000}"/>
    <cellStyle name="Percent 4 6 4 3 3 4" xfId="39954" xr:uid="{00000000-0005-0000-0000-000074BB0000}"/>
    <cellStyle name="Percent 4 6 4 3 4" xfId="11452" xr:uid="{00000000-0005-0000-0000-000075BB0000}"/>
    <cellStyle name="Percent 4 6 4 3 4 2" xfId="31404" xr:uid="{00000000-0005-0000-0000-000076BB0000}"/>
    <cellStyle name="Percent 4 6 4 3 4 2 2" xfId="51354" xr:uid="{00000000-0005-0000-0000-000077BB0000}"/>
    <cellStyle name="Percent 4 6 4 3 4 3" xfId="22854" xr:uid="{00000000-0005-0000-0000-000078BB0000}"/>
    <cellStyle name="Percent 4 6 4 3 4 4" xfId="42804" xr:uid="{00000000-0005-0000-0000-000079BB0000}"/>
    <cellStyle name="Percent 4 6 4 3 5" xfId="17152" xr:uid="{00000000-0005-0000-0000-00007ABB0000}"/>
    <cellStyle name="Percent 4 6 4 3 5 2" xfId="37104" xr:uid="{00000000-0005-0000-0000-00007BBB0000}"/>
    <cellStyle name="Percent 4 6 4 3 6" xfId="25704" xr:uid="{00000000-0005-0000-0000-00007CBB0000}"/>
    <cellStyle name="Percent 4 6 4 3 6 2" xfId="45654" xr:uid="{00000000-0005-0000-0000-00007DBB0000}"/>
    <cellStyle name="Percent 4 6 4 3 7" xfId="14302" xr:uid="{00000000-0005-0000-0000-00007EBB0000}"/>
    <cellStyle name="Percent 4 6 4 3 8" xfId="34254" xr:uid="{00000000-0005-0000-0000-00007FBB0000}"/>
    <cellStyle name="Percent 4 6 4 4" xfId="4477" xr:uid="{00000000-0005-0000-0000-000080BB0000}"/>
    <cellStyle name="Percent 4 6 4 4 2" xfId="4478" xr:uid="{00000000-0005-0000-0000-000081BB0000}"/>
    <cellStyle name="Percent 4 6 4 4 2 2" xfId="8603" xr:uid="{00000000-0005-0000-0000-000082BB0000}"/>
    <cellStyle name="Percent 4 6 4 4 2 2 2" xfId="28557" xr:uid="{00000000-0005-0000-0000-000083BB0000}"/>
    <cellStyle name="Percent 4 6 4 4 2 2 2 2" xfId="48507" xr:uid="{00000000-0005-0000-0000-000084BB0000}"/>
    <cellStyle name="Percent 4 6 4 4 2 2 3" xfId="20007" xr:uid="{00000000-0005-0000-0000-000085BB0000}"/>
    <cellStyle name="Percent 4 6 4 4 2 2 4" xfId="39957" xr:uid="{00000000-0005-0000-0000-000086BB0000}"/>
    <cellStyle name="Percent 4 6 4 4 2 3" xfId="11455" xr:uid="{00000000-0005-0000-0000-000087BB0000}"/>
    <cellStyle name="Percent 4 6 4 4 2 3 2" xfId="31407" xr:uid="{00000000-0005-0000-0000-000088BB0000}"/>
    <cellStyle name="Percent 4 6 4 4 2 3 2 2" xfId="51357" xr:uid="{00000000-0005-0000-0000-000089BB0000}"/>
    <cellStyle name="Percent 4 6 4 4 2 3 3" xfId="22857" xr:uid="{00000000-0005-0000-0000-00008ABB0000}"/>
    <cellStyle name="Percent 4 6 4 4 2 3 4" xfId="42807" xr:uid="{00000000-0005-0000-0000-00008BBB0000}"/>
    <cellStyle name="Percent 4 6 4 4 2 4" xfId="17155" xr:uid="{00000000-0005-0000-0000-00008CBB0000}"/>
    <cellStyle name="Percent 4 6 4 4 2 4 2" xfId="37107" xr:uid="{00000000-0005-0000-0000-00008DBB0000}"/>
    <cellStyle name="Percent 4 6 4 4 2 5" xfId="25707" xr:uid="{00000000-0005-0000-0000-00008EBB0000}"/>
    <cellStyle name="Percent 4 6 4 4 2 5 2" xfId="45657" xr:uid="{00000000-0005-0000-0000-00008FBB0000}"/>
    <cellStyle name="Percent 4 6 4 4 2 6" xfId="14305" xr:uid="{00000000-0005-0000-0000-000090BB0000}"/>
    <cellStyle name="Percent 4 6 4 4 2 7" xfId="34257" xr:uid="{00000000-0005-0000-0000-000091BB0000}"/>
    <cellStyle name="Percent 4 6 4 4 3" xfId="8602" xr:uid="{00000000-0005-0000-0000-000092BB0000}"/>
    <cellStyle name="Percent 4 6 4 4 3 2" xfId="28556" xr:uid="{00000000-0005-0000-0000-000093BB0000}"/>
    <cellStyle name="Percent 4 6 4 4 3 2 2" xfId="48506" xr:uid="{00000000-0005-0000-0000-000094BB0000}"/>
    <cellStyle name="Percent 4 6 4 4 3 3" xfId="20006" xr:uid="{00000000-0005-0000-0000-000095BB0000}"/>
    <cellStyle name="Percent 4 6 4 4 3 4" xfId="39956" xr:uid="{00000000-0005-0000-0000-000096BB0000}"/>
    <cellStyle name="Percent 4 6 4 4 4" xfId="11454" xr:uid="{00000000-0005-0000-0000-000097BB0000}"/>
    <cellStyle name="Percent 4 6 4 4 4 2" xfId="31406" xr:uid="{00000000-0005-0000-0000-000098BB0000}"/>
    <cellStyle name="Percent 4 6 4 4 4 2 2" xfId="51356" xr:uid="{00000000-0005-0000-0000-000099BB0000}"/>
    <cellStyle name="Percent 4 6 4 4 4 3" xfId="22856" xr:uid="{00000000-0005-0000-0000-00009ABB0000}"/>
    <cellStyle name="Percent 4 6 4 4 4 4" xfId="42806" xr:uid="{00000000-0005-0000-0000-00009BBB0000}"/>
    <cellStyle name="Percent 4 6 4 4 5" xfId="17154" xr:uid="{00000000-0005-0000-0000-00009CBB0000}"/>
    <cellStyle name="Percent 4 6 4 4 5 2" xfId="37106" xr:uid="{00000000-0005-0000-0000-00009DBB0000}"/>
    <cellStyle name="Percent 4 6 4 4 6" xfId="25706" xr:uid="{00000000-0005-0000-0000-00009EBB0000}"/>
    <cellStyle name="Percent 4 6 4 4 6 2" xfId="45656" xr:uid="{00000000-0005-0000-0000-00009FBB0000}"/>
    <cellStyle name="Percent 4 6 4 4 7" xfId="14304" xr:uid="{00000000-0005-0000-0000-0000A0BB0000}"/>
    <cellStyle name="Percent 4 6 4 4 8" xfId="34256" xr:uid="{00000000-0005-0000-0000-0000A1BB0000}"/>
    <cellStyle name="Percent 4 6 4 5" xfId="4479" xr:uid="{00000000-0005-0000-0000-0000A2BB0000}"/>
    <cellStyle name="Percent 4 6 4 5 2" xfId="8604" xr:uid="{00000000-0005-0000-0000-0000A3BB0000}"/>
    <cellStyle name="Percent 4 6 4 5 2 2" xfId="28558" xr:uid="{00000000-0005-0000-0000-0000A4BB0000}"/>
    <cellStyle name="Percent 4 6 4 5 2 2 2" xfId="48508" xr:uid="{00000000-0005-0000-0000-0000A5BB0000}"/>
    <cellStyle name="Percent 4 6 4 5 2 3" xfId="20008" xr:uid="{00000000-0005-0000-0000-0000A6BB0000}"/>
    <cellStyle name="Percent 4 6 4 5 2 4" xfId="39958" xr:uid="{00000000-0005-0000-0000-0000A7BB0000}"/>
    <cellStyle name="Percent 4 6 4 5 3" xfId="11456" xr:uid="{00000000-0005-0000-0000-0000A8BB0000}"/>
    <cellStyle name="Percent 4 6 4 5 3 2" xfId="31408" xr:uid="{00000000-0005-0000-0000-0000A9BB0000}"/>
    <cellStyle name="Percent 4 6 4 5 3 2 2" xfId="51358" xr:uid="{00000000-0005-0000-0000-0000AABB0000}"/>
    <cellStyle name="Percent 4 6 4 5 3 3" xfId="22858" xr:uid="{00000000-0005-0000-0000-0000ABBB0000}"/>
    <cellStyle name="Percent 4 6 4 5 3 4" xfId="42808" xr:uid="{00000000-0005-0000-0000-0000ACBB0000}"/>
    <cellStyle name="Percent 4 6 4 5 4" xfId="17156" xr:uid="{00000000-0005-0000-0000-0000ADBB0000}"/>
    <cellStyle name="Percent 4 6 4 5 4 2" xfId="37108" xr:uid="{00000000-0005-0000-0000-0000AEBB0000}"/>
    <cellStyle name="Percent 4 6 4 5 5" xfId="25708" xr:uid="{00000000-0005-0000-0000-0000AFBB0000}"/>
    <cellStyle name="Percent 4 6 4 5 5 2" xfId="45658" xr:uid="{00000000-0005-0000-0000-0000B0BB0000}"/>
    <cellStyle name="Percent 4 6 4 5 6" xfId="14306" xr:uid="{00000000-0005-0000-0000-0000B1BB0000}"/>
    <cellStyle name="Percent 4 6 4 5 7" xfId="34258" xr:uid="{00000000-0005-0000-0000-0000B2BB0000}"/>
    <cellStyle name="Percent 4 6 4 6" xfId="8593" xr:uid="{00000000-0005-0000-0000-0000B3BB0000}"/>
    <cellStyle name="Percent 4 6 4 6 2" xfId="28547" xr:uid="{00000000-0005-0000-0000-0000B4BB0000}"/>
    <cellStyle name="Percent 4 6 4 6 2 2" xfId="48497" xr:uid="{00000000-0005-0000-0000-0000B5BB0000}"/>
    <cellStyle name="Percent 4 6 4 6 3" xfId="19997" xr:uid="{00000000-0005-0000-0000-0000B6BB0000}"/>
    <cellStyle name="Percent 4 6 4 6 4" xfId="39947" xr:uid="{00000000-0005-0000-0000-0000B7BB0000}"/>
    <cellStyle name="Percent 4 6 4 7" xfId="11445" xr:uid="{00000000-0005-0000-0000-0000B8BB0000}"/>
    <cellStyle name="Percent 4 6 4 7 2" xfId="31397" xr:uid="{00000000-0005-0000-0000-0000B9BB0000}"/>
    <cellStyle name="Percent 4 6 4 7 2 2" xfId="51347" xr:uid="{00000000-0005-0000-0000-0000BABB0000}"/>
    <cellStyle name="Percent 4 6 4 7 3" xfId="22847" xr:uid="{00000000-0005-0000-0000-0000BBBB0000}"/>
    <cellStyle name="Percent 4 6 4 7 4" xfId="42797" xr:uid="{00000000-0005-0000-0000-0000BCBB0000}"/>
    <cellStyle name="Percent 4 6 4 8" xfId="17145" xr:uid="{00000000-0005-0000-0000-0000BDBB0000}"/>
    <cellStyle name="Percent 4 6 4 8 2" xfId="37097" xr:uid="{00000000-0005-0000-0000-0000BEBB0000}"/>
    <cellStyle name="Percent 4 6 4 9" xfId="25697" xr:uid="{00000000-0005-0000-0000-0000BFBB0000}"/>
    <cellStyle name="Percent 4 6 4 9 2" xfId="45647" xr:uid="{00000000-0005-0000-0000-0000C0BB0000}"/>
    <cellStyle name="Percent 4 6 5" xfId="4480" xr:uid="{00000000-0005-0000-0000-0000C1BB0000}"/>
    <cellStyle name="Percent 4 6 5 10" xfId="14307" xr:uid="{00000000-0005-0000-0000-0000C2BB0000}"/>
    <cellStyle name="Percent 4 6 5 11" xfId="34259" xr:uid="{00000000-0005-0000-0000-0000C3BB0000}"/>
    <cellStyle name="Percent 4 6 5 2" xfId="4481" xr:uid="{00000000-0005-0000-0000-0000C4BB0000}"/>
    <cellStyle name="Percent 4 6 5 2 10" xfId="34260" xr:uid="{00000000-0005-0000-0000-0000C5BB0000}"/>
    <cellStyle name="Percent 4 6 5 2 2" xfId="4482" xr:uid="{00000000-0005-0000-0000-0000C6BB0000}"/>
    <cellStyle name="Percent 4 6 5 2 2 2" xfId="4483" xr:uid="{00000000-0005-0000-0000-0000C7BB0000}"/>
    <cellStyle name="Percent 4 6 5 2 2 2 2" xfId="8608" xr:uid="{00000000-0005-0000-0000-0000C8BB0000}"/>
    <cellStyle name="Percent 4 6 5 2 2 2 2 2" xfId="28562" xr:uid="{00000000-0005-0000-0000-0000C9BB0000}"/>
    <cellStyle name="Percent 4 6 5 2 2 2 2 2 2" xfId="48512" xr:uid="{00000000-0005-0000-0000-0000CABB0000}"/>
    <cellStyle name="Percent 4 6 5 2 2 2 2 3" xfId="20012" xr:uid="{00000000-0005-0000-0000-0000CBBB0000}"/>
    <cellStyle name="Percent 4 6 5 2 2 2 2 4" xfId="39962" xr:uid="{00000000-0005-0000-0000-0000CCBB0000}"/>
    <cellStyle name="Percent 4 6 5 2 2 2 3" xfId="11460" xr:uid="{00000000-0005-0000-0000-0000CDBB0000}"/>
    <cellStyle name="Percent 4 6 5 2 2 2 3 2" xfId="31412" xr:uid="{00000000-0005-0000-0000-0000CEBB0000}"/>
    <cellStyle name="Percent 4 6 5 2 2 2 3 2 2" xfId="51362" xr:uid="{00000000-0005-0000-0000-0000CFBB0000}"/>
    <cellStyle name="Percent 4 6 5 2 2 2 3 3" xfId="22862" xr:uid="{00000000-0005-0000-0000-0000D0BB0000}"/>
    <cellStyle name="Percent 4 6 5 2 2 2 3 4" xfId="42812" xr:uid="{00000000-0005-0000-0000-0000D1BB0000}"/>
    <cellStyle name="Percent 4 6 5 2 2 2 4" xfId="17160" xr:uid="{00000000-0005-0000-0000-0000D2BB0000}"/>
    <cellStyle name="Percent 4 6 5 2 2 2 4 2" xfId="37112" xr:uid="{00000000-0005-0000-0000-0000D3BB0000}"/>
    <cellStyle name="Percent 4 6 5 2 2 2 5" xfId="25712" xr:uid="{00000000-0005-0000-0000-0000D4BB0000}"/>
    <cellStyle name="Percent 4 6 5 2 2 2 5 2" xfId="45662" xr:uid="{00000000-0005-0000-0000-0000D5BB0000}"/>
    <cellStyle name="Percent 4 6 5 2 2 2 6" xfId="14310" xr:uid="{00000000-0005-0000-0000-0000D6BB0000}"/>
    <cellStyle name="Percent 4 6 5 2 2 2 7" xfId="34262" xr:uid="{00000000-0005-0000-0000-0000D7BB0000}"/>
    <cellStyle name="Percent 4 6 5 2 2 3" xfId="8607" xr:uid="{00000000-0005-0000-0000-0000D8BB0000}"/>
    <cellStyle name="Percent 4 6 5 2 2 3 2" xfId="28561" xr:uid="{00000000-0005-0000-0000-0000D9BB0000}"/>
    <cellStyle name="Percent 4 6 5 2 2 3 2 2" xfId="48511" xr:uid="{00000000-0005-0000-0000-0000DABB0000}"/>
    <cellStyle name="Percent 4 6 5 2 2 3 3" xfId="20011" xr:uid="{00000000-0005-0000-0000-0000DBBB0000}"/>
    <cellStyle name="Percent 4 6 5 2 2 3 4" xfId="39961" xr:uid="{00000000-0005-0000-0000-0000DCBB0000}"/>
    <cellStyle name="Percent 4 6 5 2 2 4" xfId="11459" xr:uid="{00000000-0005-0000-0000-0000DDBB0000}"/>
    <cellStyle name="Percent 4 6 5 2 2 4 2" xfId="31411" xr:uid="{00000000-0005-0000-0000-0000DEBB0000}"/>
    <cellStyle name="Percent 4 6 5 2 2 4 2 2" xfId="51361" xr:uid="{00000000-0005-0000-0000-0000DFBB0000}"/>
    <cellStyle name="Percent 4 6 5 2 2 4 3" xfId="22861" xr:uid="{00000000-0005-0000-0000-0000E0BB0000}"/>
    <cellStyle name="Percent 4 6 5 2 2 4 4" xfId="42811" xr:uid="{00000000-0005-0000-0000-0000E1BB0000}"/>
    <cellStyle name="Percent 4 6 5 2 2 5" xfId="17159" xr:uid="{00000000-0005-0000-0000-0000E2BB0000}"/>
    <cellStyle name="Percent 4 6 5 2 2 5 2" xfId="37111" xr:uid="{00000000-0005-0000-0000-0000E3BB0000}"/>
    <cellStyle name="Percent 4 6 5 2 2 6" xfId="25711" xr:uid="{00000000-0005-0000-0000-0000E4BB0000}"/>
    <cellStyle name="Percent 4 6 5 2 2 6 2" xfId="45661" xr:uid="{00000000-0005-0000-0000-0000E5BB0000}"/>
    <cellStyle name="Percent 4 6 5 2 2 7" xfId="14309" xr:uid="{00000000-0005-0000-0000-0000E6BB0000}"/>
    <cellStyle name="Percent 4 6 5 2 2 8" xfId="34261" xr:uid="{00000000-0005-0000-0000-0000E7BB0000}"/>
    <cellStyle name="Percent 4 6 5 2 3" xfId="4484" xr:uid="{00000000-0005-0000-0000-0000E8BB0000}"/>
    <cellStyle name="Percent 4 6 5 2 3 2" xfId="4485" xr:uid="{00000000-0005-0000-0000-0000E9BB0000}"/>
    <cellStyle name="Percent 4 6 5 2 3 2 2" xfId="8610" xr:uid="{00000000-0005-0000-0000-0000EABB0000}"/>
    <cellStyle name="Percent 4 6 5 2 3 2 2 2" xfId="28564" xr:uid="{00000000-0005-0000-0000-0000EBBB0000}"/>
    <cellStyle name="Percent 4 6 5 2 3 2 2 2 2" xfId="48514" xr:uid="{00000000-0005-0000-0000-0000ECBB0000}"/>
    <cellStyle name="Percent 4 6 5 2 3 2 2 3" xfId="20014" xr:uid="{00000000-0005-0000-0000-0000EDBB0000}"/>
    <cellStyle name="Percent 4 6 5 2 3 2 2 4" xfId="39964" xr:uid="{00000000-0005-0000-0000-0000EEBB0000}"/>
    <cellStyle name="Percent 4 6 5 2 3 2 3" xfId="11462" xr:uid="{00000000-0005-0000-0000-0000EFBB0000}"/>
    <cellStyle name="Percent 4 6 5 2 3 2 3 2" xfId="31414" xr:uid="{00000000-0005-0000-0000-0000F0BB0000}"/>
    <cellStyle name="Percent 4 6 5 2 3 2 3 2 2" xfId="51364" xr:uid="{00000000-0005-0000-0000-0000F1BB0000}"/>
    <cellStyle name="Percent 4 6 5 2 3 2 3 3" xfId="22864" xr:uid="{00000000-0005-0000-0000-0000F2BB0000}"/>
    <cellStyle name="Percent 4 6 5 2 3 2 3 4" xfId="42814" xr:uid="{00000000-0005-0000-0000-0000F3BB0000}"/>
    <cellStyle name="Percent 4 6 5 2 3 2 4" xfId="17162" xr:uid="{00000000-0005-0000-0000-0000F4BB0000}"/>
    <cellStyle name="Percent 4 6 5 2 3 2 4 2" xfId="37114" xr:uid="{00000000-0005-0000-0000-0000F5BB0000}"/>
    <cellStyle name="Percent 4 6 5 2 3 2 5" xfId="25714" xr:uid="{00000000-0005-0000-0000-0000F6BB0000}"/>
    <cellStyle name="Percent 4 6 5 2 3 2 5 2" xfId="45664" xr:uid="{00000000-0005-0000-0000-0000F7BB0000}"/>
    <cellStyle name="Percent 4 6 5 2 3 2 6" xfId="14312" xr:uid="{00000000-0005-0000-0000-0000F8BB0000}"/>
    <cellStyle name="Percent 4 6 5 2 3 2 7" xfId="34264" xr:uid="{00000000-0005-0000-0000-0000F9BB0000}"/>
    <cellStyle name="Percent 4 6 5 2 3 3" xfId="8609" xr:uid="{00000000-0005-0000-0000-0000FABB0000}"/>
    <cellStyle name="Percent 4 6 5 2 3 3 2" xfId="28563" xr:uid="{00000000-0005-0000-0000-0000FBBB0000}"/>
    <cellStyle name="Percent 4 6 5 2 3 3 2 2" xfId="48513" xr:uid="{00000000-0005-0000-0000-0000FCBB0000}"/>
    <cellStyle name="Percent 4 6 5 2 3 3 3" xfId="20013" xr:uid="{00000000-0005-0000-0000-0000FDBB0000}"/>
    <cellStyle name="Percent 4 6 5 2 3 3 4" xfId="39963" xr:uid="{00000000-0005-0000-0000-0000FEBB0000}"/>
    <cellStyle name="Percent 4 6 5 2 3 4" xfId="11461" xr:uid="{00000000-0005-0000-0000-0000FFBB0000}"/>
    <cellStyle name="Percent 4 6 5 2 3 4 2" xfId="31413" xr:uid="{00000000-0005-0000-0000-000000BC0000}"/>
    <cellStyle name="Percent 4 6 5 2 3 4 2 2" xfId="51363" xr:uid="{00000000-0005-0000-0000-000001BC0000}"/>
    <cellStyle name="Percent 4 6 5 2 3 4 3" xfId="22863" xr:uid="{00000000-0005-0000-0000-000002BC0000}"/>
    <cellStyle name="Percent 4 6 5 2 3 4 4" xfId="42813" xr:uid="{00000000-0005-0000-0000-000003BC0000}"/>
    <cellStyle name="Percent 4 6 5 2 3 5" xfId="17161" xr:uid="{00000000-0005-0000-0000-000004BC0000}"/>
    <cellStyle name="Percent 4 6 5 2 3 5 2" xfId="37113" xr:uid="{00000000-0005-0000-0000-000005BC0000}"/>
    <cellStyle name="Percent 4 6 5 2 3 6" xfId="25713" xr:uid="{00000000-0005-0000-0000-000006BC0000}"/>
    <cellStyle name="Percent 4 6 5 2 3 6 2" xfId="45663" xr:uid="{00000000-0005-0000-0000-000007BC0000}"/>
    <cellStyle name="Percent 4 6 5 2 3 7" xfId="14311" xr:uid="{00000000-0005-0000-0000-000008BC0000}"/>
    <cellStyle name="Percent 4 6 5 2 3 8" xfId="34263" xr:uid="{00000000-0005-0000-0000-000009BC0000}"/>
    <cellStyle name="Percent 4 6 5 2 4" xfId="4486" xr:uid="{00000000-0005-0000-0000-00000ABC0000}"/>
    <cellStyle name="Percent 4 6 5 2 4 2" xfId="8611" xr:uid="{00000000-0005-0000-0000-00000BBC0000}"/>
    <cellStyle name="Percent 4 6 5 2 4 2 2" xfId="28565" xr:uid="{00000000-0005-0000-0000-00000CBC0000}"/>
    <cellStyle name="Percent 4 6 5 2 4 2 2 2" xfId="48515" xr:uid="{00000000-0005-0000-0000-00000DBC0000}"/>
    <cellStyle name="Percent 4 6 5 2 4 2 3" xfId="20015" xr:uid="{00000000-0005-0000-0000-00000EBC0000}"/>
    <cellStyle name="Percent 4 6 5 2 4 2 4" xfId="39965" xr:uid="{00000000-0005-0000-0000-00000FBC0000}"/>
    <cellStyle name="Percent 4 6 5 2 4 3" xfId="11463" xr:uid="{00000000-0005-0000-0000-000010BC0000}"/>
    <cellStyle name="Percent 4 6 5 2 4 3 2" xfId="31415" xr:uid="{00000000-0005-0000-0000-000011BC0000}"/>
    <cellStyle name="Percent 4 6 5 2 4 3 2 2" xfId="51365" xr:uid="{00000000-0005-0000-0000-000012BC0000}"/>
    <cellStyle name="Percent 4 6 5 2 4 3 3" xfId="22865" xr:uid="{00000000-0005-0000-0000-000013BC0000}"/>
    <cellStyle name="Percent 4 6 5 2 4 3 4" xfId="42815" xr:uid="{00000000-0005-0000-0000-000014BC0000}"/>
    <cellStyle name="Percent 4 6 5 2 4 4" xfId="17163" xr:uid="{00000000-0005-0000-0000-000015BC0000}"/>
    <cellStyle name="Percent 4 6 5 2 4 4 2" xfId="37115" xr:uid="{00000000-0005-0000-0000-000016BC0000}"/>
    <cellStyle name="Percent 4 6 5 2 4 5" xfId="25715" xr:uid="{00000000-0005-0000-0000-000017BC0000}"/>
    <cellStyle name="Percent 4 6 5 2 4 5 2" xfId="45665" xr:uid="{00000000-0005-0000-0000-000018BC0000}"/>
    <cellStyle name="Percent 4 6 5 2 4 6" xfId="14313" xr:uid="{00000000-0005-0000-0000-000019BC0000}"/>
    <cellStyle name="Percent 4 6 5 2 4 7" xfId="34265" xr:uid="{00000000-0005-0000-0000-00001ABC0000}"/>
    <cellStyle name="Percent 4 6 5 2 5" xfId="8606" xr:uid="{00000000-0005-0000-0000-00001BBC0000}"/>
    <cellStyle name="Percent 4 6 5 2 5 2" xfId="28560" xr:uid="{00000000-0005-0000-0000-00001CBC0000}"/>
    <cellStyle name="Percent 4 6 5 2 5 2 2" xfId="48510" xr:uid="{00000000-0005-0000-0000-00001DBC0000}"/>
    <cellStyle name="Percent 4 6 5 2 5 3" xfId="20010" xr:uid="{00000000-0005-0000-0000-00001EBC0000}"/>
    <cellStyle name="Percent 4 6 5 2 5 4" xfId="39960" xr:uid="{00000000-0005-0000-0000-00001FBC0000}"/>
    <cellStyle name="Percent 4 6 5 2 6" xfId="11458" xr:uid="{00000000-0005-0000-0000-000020BC0000}"/>
    <cellStyle name="Percent 4 6 5 2 6 2" xfId="31410" xr:uid="{00000000-0005-0000-0000-000021BC0000}"/>
    <cellStyle name="Percent 4 6 5 2 6 2 2" xfId="51360" xr:uid="{00000000-0005-0000-0000-000022BC0000}"/>
    <cellStyle name="Percent 4 6 5 2 6 3" xfId="22860" xr:uid="{00000000-0005-0000-0000-000023BC0000}"/>
    <cellStyle name="Percent 4 6 5 2 6 4" xfId="42810" xr:uid="{00000000-0005-0000-0000-000024BC0000}"/>
    <cellStyle name="Percent 4 6 5 2 7" xfId="17158" xr:uid="{00000000-0005-0000-0000-000025BC0000}"/>
    <cellStyle name="Percent 4 6 5 2 7 2" xfId="37110" xr:uid="{00000000-0005-0000-0000-000026BC0000}"/>
    <cellStyle name="Percent 4 6 5 2 8" xfId="25710" xr:uid="{00000000-0005-0000-0000-000027BC0000}"/>
    <cellStyle name="Percent 4 6 5 2 8 2" xfId="45660" xr:uid="{00000000-0005-0000-0000-000028BC0000}"/>
    <cellStyle name="Percent 4 6 5 2 9" xfId="14308" xr:uid="{00000000-0005-0000-0000-000029BC0000}"/>
    <cellStyle name="Percent 4 6 5 3" xfId="4487" xr:uid="{00000000-0005-0000-0000-00002ABC0000}"/>
    <cellStyle name="Percent 4 6 5 3 2" xfId="4488" xr:uid="{00000000-0005-0000-0000-00002BBC0000}"/>
    <cellStyle name="Percent 4 6 5 3 2 2" xfId="8613" xr:uid="{00000000-0005-0000-0000-00002CBC0000}"/>
    <cellStyle name="Percent 4 6 5 3 2 2 2" xfId="28567" xr:uid="{00000000-0005-0000-0000-00002DBC0000}"/>
    <cellStyle name="Percent 4 6 5 3 2 2 2 2" xfId="48517" xr:uid="{00000000-0005-0000-0000-00002EBC0000}"/>
    <cellStyle name="Percent 4 6 5 3 2 2 3" xfId="20017" xr:uid="{00000000-0005-0000-0000-00002FBC0000}"/>
    <cellStyle name="Percent 4 6 5 3 2 2 4" xfId="39967" xr:uid="{00000000-0005-0000-0000-000030BC0000}"/>
    <cellStyle name="Percent 4 6 5 3 2 3" xfId="11465" xr:uid="{00000000-0005-0000-0000-000031BC0000}"/>
    <cellStyle name="Percent 4 6 5 3 2 3 2" xfId="31417" xr:uid="{00000000-0005-0000-0000-000032BC0000}"/>
    <cellStyle name="Percent 4 6 5 3 2 3 2 2" xfId="51367" xr:uid="{00000000-0005-0000-0000-000033BC0000}"/>
    <cellStyle name="Percent 4 6 5 3 2 3 3" xfId="22867" xr:uid="{00000000-0005-0000-0000-000034BC0000}"/>
    <cellStyle name="Percent 4 6 5 3 2 3 4" xfId="42817" xr:uid="{00000000-0005-0000-0000-000035BC0000}"/>
    <cellStyle name="Percent 4 6 5 3 2 4" xfId="17165" xr:uid="{00000000-0005-0000-0000-000036BC0000}"/>
    <cellStyle name="Percent 4 6 5 3 2 4 2" xfId="37117" xr:uid="{00000000-0005-0000-0000-000037BC0000}"/>
    <cellStyle name="Percent 4 6 5 3 2 5" xfId="25717" xr:uid="{00000000-0005-0000-0000-000038BC0000}"/>
    <cellStyle name="Percent 4 6 5 3 2 5 2" xfId="45667" xr:uid="{00000000-0005-0000-0000-000039BC0000}"/>
    <cellStyle name="Percent 4 6 5 3 2 6" xfId="14315" xr:uid="{00000000-0005-0000-0000-00003ABC0000}"/>
    <cellStyle name="Percent 4 6 5 3 2 7" xfId="34267" xr:uid="{00000000-0005-0000-0000-00003BBC0000}"/>
    <cellStyle name="Percent 4 6 5 3 3" xfId="8612" xr:uid="{00000000-0005-0000-0000-00003CBC0000}"/>
    <cellStyle name="Percent 4 6 5 3 3 2" xfId="28566" xr:uid="{00000000-0005-0000-0000-00003DBC0000}"/>
    <cellStyle name="Percent 4 6 5 3 3 2 2" xfId="48516" xr:uid="{00000000-0005-0000-0000-00003EBC0000}"/>
    <cellStyle name="Percent 4 6 5 3 3 3" xfId="20016" xr:uid="{00000000-0005-0000-0000-00003FBC0000}"/>
    <cellStyle name="Percent 4 6 5 3 3 4" xfId="39966" xr:uid="{00000000-0005-0000-0000-000040BC0000}"/>
    <cellStyle name="Percent 4 6 5 3 4" xfId="11464" xr:uid="{00000000-0005-0000-0000-000041BC0000}"/>
    <cellStyle name="Percent 4 6 5 3 4 2" xfId="31416" xr:uid="{00000000-0005-0000-0000-000042BC0000}"/>
    <cellStyle name="Percent 4 6 5 3 4 2 2" xfId="51366" xr:uid="{00000000-0005-0000-0000-000043BC0000}"/>
    <cellStyle name="Percent 4 6 5 3 4 3" xfId="22866" xr:uid="{00000000-0005-0000-0000-000044BC0000}"/>
    <cellStyle name="Percent 4 6 5 3 4 4" xfId="42816" xr:uid="{00000000-0005-0000-0000-000045BC0000}"/>
    <cellStyle name="Percent 4 6 5 3 5" xfId="17164" xr:uid="{00000000-0005-0000-0000-000046BC0000}"/>
    <cellStyle name="Percent 4 6 5 3 5 2" xfId="37116" xr:uid="{00000000-0005-0000-0000-000047BC0000}"/>
    <cellStyle name="Percent 4 6 5 3 6" xfId="25716" xr:uid="{00000000-0005-0000-0000-000048BC0000}"/>
    <cellStyle name="Percent 4 6 5 3 6 2" xfId="45666" xr:uid="{00000000-0005-0000-0000-000049BC0000}"/>
    <cellStyle name="Percent 4 6 5 3 7" xfId="14314" xr:uid="{00000000-0005-0000-0000-00004ABC0000}"/>
    <cellStyle name="Percent 4 6 5 3 8" xfId="34266" xr:uid="{00000000-0005-0000-0000-00004BBC0000}"/>
    <cellStyle name="Percent 4 6 5 4" xfId="4489" xr:uid="{00000000-0005-0000-0000-00004CBC0000}"/>
    <cellStyle name="Percent 4 6 5 4 2" xfId="4490" xr:uid="{00000000-0005-0000-0000-00004DBC0000}"/>
    <cellStyle name="Percent 4 6 5 4 2 2" xfId="8615" xr:uid="{00000000-0005-0000-0000-00004EBC0000}"/>
    <cellStyle name="Percent 4 6 5 4 2 2 2" xfId="28569" xr:uid="{00000000-0005-0000-0000-00004FBC0000}"/>
    <cellStyle name="Percent 4 6 5 4 2 2 2 2" xfId="48519" xr:uid="{00000000-0005-0000-0000-000050BC0000}"/>
    <cellStyle name="Percent 4 6 5 4 2 2 3" xfId="20019" xr:uid="{00000000-0005-0000-0000-000051BC0000}"/>
    <cellStyle name="Percent 4 6 5 4 2 2 4" xfId="39969" xr:uid="{00000000-0005-0000-0000-000052BC0000}"/>
    <cellStyle name="Percent 4 6 5 4 2 3" xfId="11467" xr:uid="{00000000-0005-0000-0000-000053BC0000}"/>
    <cellStyle name="Percent 4 6 5 4 2 3 2" xfId="31419" xr:uid="{00000000-0005-0000-0000-000054BC0000}"/>
    <cellStyle name="Percent 4 6 5 4 2 3 2 2" xfId="51369" xr:uid="{00000000-0005-0000-0000-000055BC0000}"/>
    <cellStyle name="Percent 4 6 5 4 2 3 3" xfId="22869" xr:uid="{00000000-0005-0000-0000-000056BC0000}"/>
    <cellStyle name="Percent 4 6 5 4 2 3 4" xfId="42819" xr:uid="{00000000-0005-0000-0000-000057BC0000}"/>
    <cellStyle name="Percent 4 6 5 4 2 4" xfId="17167" xr:uid="{00000000-0005-0000-0000-000058BC0000}"/>
    <cellStyle name="Percent 4 6 5 4 2 4 2" xfId="37119" xr:uid="{00000000-0005-0000-0000-000059BC0000}"/>
    <cellStyle name="Percent 4 6 5 4 2 5" xfId="25719" xr:uid="{00000000-0005-0000-0000-00005ABC0000}"/>
    <cellStyle name="Percent 4 6 5 4 2 5 2" xfId="45669" xr:uid="{00000000-0005-0000-0000-00005BBC0000}"/>
    <cellStyle name="Percent 4 6 5 4 2 6" xfId="14317" xr:uid="{00000000-0005-0000-0000-00005CBC0000}"/>
    <cellStyle name="Percent 4 6 5 4 2 7" xfId="34269" xr:uid="{00000000-0005-0000-0000-00005DBC0000}"/>
    <cellStyle name="Percent 4 6 5 4 3" xfId="8614" xr:uid="{00000000-0005-0000-0000-00005EBC0000}"/>
    <cellStyle name="Percent 4 6 5 4 3 2" xfId="28568" xr:uid="{00000000-0005-0000-0000-00005FBC0000}"/>
    <cellStyle name="Percent 4 6 5 4 3 2 2" xfId="48518" xr:uid="{00000000-0005-0000-0000-000060BC0000}"/>
    <cellStyle name="Percent 4 6 5 4 3 3" xfId="20018" xr:uid="{00000000-0005-0000-0000-000061BC0000}"/>
    <cellStyle name="Percent 4 6 5 4 3 4" xfId="39968" xr:uid="{00000000-0005-0000-0000-000062BC0000}"/>
    <cellStyle name="Percent 4 6 5 4 4" xfId="11466" xr:uid="{00000000-0005-0000-0000-000063BC0000}"/>
    <cellStyle name="Percent 4 6 5 4 4 2" xfId="31418" xr:uid="{00000000-0005-0000-0000-000064BC0000}"/>
    <cellStyle name="Percent 4 6 5 4 4 2 2" xfId="51368" xr:uid="{00000000-0005-0000-0000-000065BC0000}"/>
    <cellStyle name="Percent 4 6 5 4 4 3" xfId="22868" xr:uid="{00000000-0005-0000-0000-000066BC0000}"/>
    <cellStyle name="Percent 4 6 5 4 4 4" xfId="42818" xr:uid="{00000000-0005-0000-0000-000067BC0000}"/>
    <cellStyle name="Percent 4 6 5 4 5" xfId="17166" xr:uid="{00000000-0005-0000-0000-000068BC0000}"/>
    <cellStyle name="Percent 4 6 5 4 5 2" xfId="37118" xr:uid="{00000000-0005-0000-0000-000069BC0000}"/>
    <cellStyle name="Percent 4 6 5 4 6" xfId="25718" xr:uid="{00000000-0005-0000-0000-00006ABC0000}"/>
    <cellStyle name="Percent 4 6 5 4 6 2" xfId="45668" xr:uid="{00000000-0005-0000-0000-00006BBC0000}"/>
    <cellStyle name="Percent 4 6 5 4 7" xfId="14316" xr:uid="{00000000-0005-0000-0000-00006CBC0000}"/>
    <cellStyle name="Percent 4 6 5 4 8" xfId="34268" xr:uid="{00000000-0005-0000-0000-00006DBC0000}"/>
    <cellStyle name="Percent 4 6 5 5" xfId="4491" xr:uid="{00000000-0005-0000-0000-00006EBC0000}"/>
    <cellStyle name="Percent 4 6 5 5 2" xfId="8616" xr:uid="{00000000-0005-0000-0000-00006FBC0000}"/>
    <cellStyle name="Percent 4 6 5 5 2 2" xfId="28570" xr:uid="{00000000-0005-0000-0000-000070BC0000}"/>
    <cellStyle name="Percent 4 6 5 5 2 2 2" xfId="48520" xr:uid="{00000000-0005-0000-0000-000071BC0000}"/>
    <cellStyle name="Percent 4 6 5 5 2 3" xfId="20020" xr:uid="{00000000-0005-0000-0000-000072BC0000}"/>
    <cellStyle name="Percent 4 6 5 5 2 4" xfId="39970" xr:uid="{00000000-0005-0000-0000-000073BC0000}"/>
    <cellStyle name="Percent 4 6 5 5 3" xfId="11468" xr:uid="{00000000-0005-0000-0000-000074BC0000}"/>
    <cellStyle name="Percent 4 6 5 5 3 2" xfId="31420" xr:uid="{00000000-0005-0000-0000-000075BC0000}"/>
    <cellStyle name="Percent 4 6 5 5 3 2 2" xfId="51370" xr:uid="{00000000-0005-0000-0000-000076BC0000}"/>
    <cellStyle name="Percent 4 6 5 5 3 3" xfId="22870" xr:uid="{00000000-0005-0000-0000-000077BC0000}"/>
    <cellStyle name="Percent 4 6 5 5 3 4" xfId="42820" xr:uid="{00000000-0005-0000-0000-000078BC0000}"/>
    <cellStyle name="Percent 4 6 5 5 4" xfId="17168" xr:uid="{00000000-0005-0000-0000-000079BC0000}"/>
    <cellStyle name="Percent 4 6 5 5 4 2" xfId="37120" xr:uid="{00000000-0005-0000-0000-00007ABC0000}"/>
    <cellStyle name="Percent 4 6 5 5 5" xfId="25720" xr:uid="{00000000-0005-0000-0000-00007BBC0000}"/>
    <cellStyle name="Percent 4 6 5 5 5 2" xfId="45670" xr:uid="{00000000-0005-0000-0000-00007CBC0000}"/>
    <cellStyle name="Percent 4 6 5 5 6" xfId="14318" xr:uid="{00000000-0005-0000-0000-00007DBC0000}"/>
    <cellStyle name="Percent 4 6 5 5 7" xfId="34270" xr:uid="{00000000-0005-0000-0000-00007EBC0000}"/>
    <cellStyle name="Percent 4 6 5 6" xfId="8605" xr:uid="{00000000-0005-0000-0000-00007FBC0000}"/>
    <cellStyle name="Percent 4 6 5 6 2" xfId="28559" xr:uid="{00000000-0005-0000-0000-000080BC0000}"/>
    <cellStyle name="Percent 4 6 5 6 2 2" xfId="48509" xr:uid="{00000000-0005-0000-0000-000081BC0000}"/>
    <cellStyle name="Percent 4 6 5 6 3" xfId="20009" xr:uid="{00000000-0005-0000-0000-000082BC0000}"/>
    <cellStyle name="Percent 4 6 5 6 4" xfId="39959" xr:uid="{00000000-0005-0000-0000-000083BC0000}"/>
    <cellStyle name="Percent 4 6 5 7" xfId="11457" xr:uid="{00000000-0005-0000-0000-000084BC0000}"/>
    <cellStyle name="Percent 4 6 5 7 2" xfId="31409" xr:uid="{00000000-0005-0000-0000-000085BC0000}"/>
    <cellStyle name="Percent 4 6 5 7 2 2" xfId="51359" xr:uid="{00000000-0005-0000-0000-000086BC0000}"/>
    <cellStyle name="Percent 4 6 5 7 3" xfId="22859" xr:uid="{00000000-0005-0000-0000-000087BC0000}"/>
    <cellStyle name="Percent 4 6 5 7 4" xfId="42809" xr:uid="{00000000-0005-0000-0000-000088BC0000}"/>
    <cellStyle name="Percent 4 6 5 8" xfId="17157" xr:uid="{00000000-0005-0000-0000-000089BC0000}"/>
    <cellStyle name="Percent 4 6 5 8 2" xfId="37109" xr:uid="{00000000-0005-0000-0000-00008ABC0000}"/>
    <cellStyle name="Percent 4 6 5 9" xfId="25709" xr:uid="{00000000-0005-0000-0000-00008BBC0000}"/>
    <cellStyle name="Percent 4 6 5 9 2" xfId="45659" xr:uid="{00000000-0005-0000-0000-00008CBC0000}"/>
    <cellStyle name="Percent 4 6 6" xfId="4492" xr:uid="{00000000-0005-0000-0000-00008DBC0000}"/>
    <cellStyle name="Percent 4 6 6 10" xfId="14319" xr:uid="{00000000-0005-0000-0000-00008EBC0000}"/>
    <cellStyle name="Percent 4 6 6 11" xfId="34271" xr:uid="{00000000-0005-0000-0000-00008FBC0000}"/>
    <cellStyle name="Percent 4 6 6 2" xfId="4493" xr:uid="{00000000-0005-0000-0000-000090BC0000}"/>
    <cellStyle name="Percent 4 6 6 2 10" xfId="34272" xr:uid="{00000000-0005-0000-0000-000091BC0000}"/>
    <cellStyle name="Percent 4 6 6 2 2" xfId="4494" xr:uid="{00000000-0005-0000-0000-000092BC0000}"/>
    <cellStyle name="Percent 4 6 6 2 2 2" xfId="4495" xr:uid="{00000000-0005-0000-0000-000093BC0000}"/>
    <cellStyle name="Percent 4 6 6 2 2 2 2" xfId="8620" xr:uid="{00000000-0005-0000-0000-000094BC0000}"/>
    <cellStyle name="Percent 4 6 6 2 2 2 2 2" xfId="28574" xr:uid="{00000000-0005-0000-0000-000095BC0000}"/>
    <cellStyle name="Percent 4 6 6 2 2 2 2 2 2" xfId="48524" xr:uid="{00000000-0005-0000-0000-000096BC0000}"/>
    <cellStyle name="Percent 4 6 6 2 2 2 2 3" xfId="20024" xr:uid="{00000000-0005-0000-0000-000097BC0000}"/>
    <cellStyle name="Percent 4 6 6 2 2 2 2 4" xfId="39974" xr:uid="{00000000-0005-0000-0000-000098BC0000}"/>
    <cellStyle name="Percent 4 6 6 2 2 2 3" xfId="11472" xr:uid="{00000000-0005-0000-0000-000099BC0000}"/>
    <cellStyle name="Percent 4 6 6 2 2 2 3 2" xfId="31424" xr:uid="{00000000-0005-0000-0000-00009ABC0000}"/>
    <cellStyle name="Percent 4 6 6 2 2 2 3 2 2" xfId="51374" xr:uid="{00000000-0005-0000-0000-00009BBC0000}"/>
    <cellStyle name="Percent 4 6 6 2 2 2 3 3" xfId="22874" xr:uid="{00000000-0005-0000-0000-00009CBC0000}"/>
    <cellStyle name="Percent 4 6 6 2 2 2 3 4" xfId="42824" xr:uid="{00000000-0005-0000-0000-00009DBC0000}"/>
    <cellStyle name="Percent 4 6 6 2 2 2 4" xfId="17172" xr:uid="{00000000-0005-0000-0000-00009EBC0000}"/>
    <cellStyle name="Percent 4 6 6 2 2 2 4 2" xfId="37124" xr:uid="{00000000-0005-0000-0000-00009FBC0000}"/>
    <cellStyle name="Percent 4 6 6 2 2 2 5" xfId="25724" xr:uid="{00000000-0005-0000-0000-0000A0BC0000}"/>
    <cellStyle name="Percent 4 6 6 2 2 2 5 2" xfId="45674" xr:uid="{00000000-0005-0000-0000-0000A1BC0000}"/>
    <cellStyle name="Percent 4 6 6 2 2 2 6" xfId="14322" xr:uid="{00000000-0005-0000-0000-0000A2BC0000}"/>
    <cellStyle name="Percent 4 6 6 2 2 2 7" xfId="34274" xr:uid="{00000000-0005-0000-0000-0000A3BC0000}"/>
    <cellStyle name="Percent 4 6 6 2 2 3" xfId="8619" xr:uid="{00000000-0005-0000-0000-0000A4BC0000}"/>
    <cellStyle name="Percent 4 6 6 2 2 3 2" xfId="28573" xr:uid="{00000000-0005-0000-0000-0000A5BC0000}"/>
    <cellStyle name="Percent 4 6 6 2 2 3 2 2" xfId="48523" xr:uid="{00000000-0005-0000-0000-0000A6BC0000}"/>
    <cellStyle name="Percent 4 6 6 2 2 3 3" xfId="20023" xr:uid="{00000000-0005-0000-0000-0000A7BC0000}"/>
    <cellStyle name="Percent 4 6 6 2 2 3 4" xfId="39973" xr:uid="{00000000-0005-0000-0000-0000A8BC0000}"/>
    <cellStyle name="Percent 4 6 6 2 2 4" xfId="11471" xr:uid="{00000000-0005-0000-0000-0000A9BC0000}"/>
    <cellStyle name="Percent 4 6 6 2 2 4 2" xfId="31423" xr:uid="{00000000-0005-0000-0000-0000AABC0000}"/>
    <cellStyle name="Percent 4 6 6 2 2 4 2 2" xfId="51373" xr:uid="{00000000-0005-0000-0000-0000ABBC0000}"/>
    <cellStyle name="Percent 4 6 6 2 2 4 3" xfId="22873" xr:uid="{00000000-0005-0000-0000-0000ACBC0000}"/>
    <cellStyle name="Percent 4 6 6 2 2 4 4" xfId="42823" xr:uid="{00000000-0005-0000-0000-0000ADBC0000}"/>
    <cellStyle name="Percent 4 6 6 2 2 5" xfId="17171" xr:uid="{00000000-0005-0000-0000-0000AEBC0000}"/>
    <cellStyle name="Percent 4 6 6 2 2 5 2" xfId="37123" xr:uid="{00000000-0005-0000-0000-0000AFBC0000}"/>
    <cellStyle name="Percent 4 6 6 2 2 6" xfId="25723" xr:uid="{00000000-0005-0000-0000-0000B0BC0000}"/>
    <cellStyle name="Percent 4 6 6 2 2 6 2" xfId="45673" xr:uid="{00000000-0005-0000-0000-0000B1BC0000}"/>
    <cellStyle name="Percent 4 6 6 2 2 7" xfId="14321" xr:uid="{00000000-0005-0000-0000-0000B2BC0000}"/>
    <cellStyle name="Percent 4 6 6 2 2 8" xfId="34273" xr:uid="{00000000-0005-0000-0000-0000B3BC0000}"/>
    <cellStyle name="Percent 4 6 6 2 3" xfId="4496" xr:uid="{00000000-0005-0000-0000-0000B4BC0000}"/>
    <cellStyle name="Percent 4 6 6 2 3 2" xfId="4497" xr:uid="{00000000-0005-0000-0000-0000B5BC0000}"/>
    <cellStyle name="Percent 4 6 6 2 3 2 2" xfId="8622" xr:uid="{00000000-0005-0000-0000-0000B6BC0000}"/>
    <cellStyle name="Percent 4 6 6 2 3 2 2 2" xfId="28576" xr:uid="{00000000-0005-0000-0000-0000B7BC0000}"/>
    <cellStyle name="Percent 4 6 6 2 3 2 2 2 2" xfId="48526" xr:uid="{00000000-0005-0000-0000-0000B8BC0000}"/>
    <cellStyle name="Percent 4 6 6 2 3 2 2 3" xfId="20026" xr:uid="{00000000-0005-0000-0000-0000B9BC0000}"/>
    <cellStyle name="Percent 4 6 6 2 3 2 2 4" xfId="39976" xr:uid="{00000000-0005-0000-0000-0000BABC0000}"/>
    <cellStyle name="Percent 4 6 6 2 3 2 3" xfId="11474" xr:uid="{00000000-0005-0000-0000-0000BBBC0000}"/>
    <cellStyle name="Percent 4 6 6 2 3 2 3 2" xfId="31426" xr:uid="{00000000-0005-0000-0000-0000BCBC0000}"/>
    <cellStyle name="Percent 4 6 6 2 3 2 3 2 2" xfId="51376" xr:uid="{00000000-0005-0000-0000-0000BDBC0000}"/>
    <cellStyle name="Percent 4 6 6 2 3 2 3 3" xfId="22876" xr:uid="{00000000-0005-0000-0000-0000BEBC0000}"/>
    <cellStyle name="Percent 4 6 6 2 3 2 3 4" xfId="42826" xr:uid="{00000000-0005-0000-0000-0000BFBC0000}"/>
    <cellStyle name="Percent 4 6 6 2 3 2 4" xfId="17174" xr:uid="{00000000-0005-0000-0000-0000C0BC0000}"/>
    <cellStyle name="Percent 4 6 6 2 3 2 4 2" xfId="37126" xr:uid="{00000000-0005-0000-0000-0000C1BC0000}"/>
    <cellStyle name="Percent 4 6 6 2 3 2 5" xfId="25726" xr:uid="{00000000-0005-0000-0000-0000C2BC0000}"/>
    <cellStyle name="Percent 4 6 6 2 3 2 5 2" xfId="45676" xr:uid="{00000000-0005-0000-0000-0000C3BC0000}"/>
    <cellStyle name="Percent 4 6 6 2 3 2 6" xfId="14324" xr:uid="{00000000-0005-0000-0000-0000C4BC0000}"/>
    <cellStyle name="Percent 4 6 6 2 3 2 7" xfId="34276" xr:uid="{00000000-0005-0000-0000-0000C5BC0000}"/>
    <cellStyle name="Percent 4 6 6 2 3 3" xfId="8621" xr:uid="{00000000-0005-0000-0000-0000C6BC0000}"/>
    <cellStyle name="Percent 4 6 6 2 3 3 2" xfId="28575" xr:uid="{00000000-0005-0000-0000-0000C7BC0000}"/>
    <cellStyle name="Percent 4 6 6 2 3 3 2 2" xfId="48525" xr:uid="{00000000-0005-0000-0000-0000C8BC0000}"/>
    <cellStyle name="Percent 4 6 6 2 3 3 3" xfId="20025" xr:uid="{00000000-0005-0000-0000-0000C9BC0000}"/>
    <cellStyle name="Percent 4 6 6 2 3 3 4" xfId="39975" xr:uid="{00000000-0005-0000-0000-0000CABC0000}"/>
    <cellStyle name="Percent 4 6 6 2 3 4" xfId="11473" xr:uid="{00000000-0005-0000-0000-0000CBBC0000}"/>
    <cellStyle name="Percent 4 6 6 2 3 4 2" xfId="31425" xr:uid="{00000000-0005-0000-0000-0000CCBC0000}"/>
    <cellStyle name="Percent 4 6 6 2 3 4 2 2" xfId="51375" xr:uid="{00000000-0005-0000-0000-0000CDBC0000}"/>
    <cellStyle name="Percent 4 6 6 2 3 4 3" xfId="22875" xr:uid="{00000000-0005-0000-0000-0000CEBC0000}"/>
    <cellStyle name="Percent 4 6 6 2 3 4 4" xfId="42825" xr:uid="{00000000-0005-0000-0000-0000CFBC0000}"/>
    <cellStyle name="Percent 4 6 6 2 3 5" xfId="17173" xr:uid="{00000000-0005-0000-0000-0000D0BC0000}"/>
    <cellStyle name="Percent 4 6 6 2 3 5 2" xfId="37125" xr:uid="{00000000-0005-0000-0000-0000D1BC0000}"/>
    <cellStyle name="Percent 4 6 6 2 3 6" xfId="25725" xr:uid="{00000000-0005-0000-0000-0000D2BC0000}"/>
    <cellStyle name="Percent 4 6 6 2 3 6 2" xfId="45675" xr:uid="{00000000-0005-0000-0000-0000D3BC0000}"/>
    <cellStyle name="Percent 4 6 6 2 3 7" xfId="14323" xr:uid="{00000000-0005-0000-0000-0000D4BC0000}"/>
    <cellStyle name="Percent 4 6 6 2 3 8" xfId="34275" xr:uid="{00000000-0005-0000-0000-0000D5BC0000}"/>
    <cellStyle name="Percent 4 6 6 2 4" xfId="4498" xr:uid="{00000000-0005-0000-0000-0000D6BC0000}"/>
    <cellStyle name="Percent 4 6 6 2 4 2" xfId="8623" xr:uid="{00000000-0005-0000-0000-0000D7BC0000}"/>
    <cellStyle name="Percent 4 6 6 2 4 2 2" xfId="28577" xr:uid="{00000000-0005-0000-0000-0000D8BC0000}"/>
    <cellStyle name="Percent 4 6 6 2 4 2 2 2" xfId="48527" xr:uid="{00000000-0005-0000-0000-0000D9BC0000}"/>
    <cellStyle name="Percent 4 6 6 2 4 2 3" xfId="20027" xr:uid="{00000000-0005-0000-0000-0000DABC0000}"/>
    <cellStyle name="Percent 4 6 6 2 4 2 4" xfId="39977" xr:uid="{00000000-0005-0000-0000-0000DBBC0000}"/>
    <cellStyle name="Percent 4 6 6 2 4 3" xfId="11475" xr:uid="{00000000-0005-0000-0000-0000DCBC0000}"/>
    <cellStyle name="Percent 4 6 6 2 4 3 2" xfId="31427" xr:uid="{00000000-0005-0000-0000-0000DDBC0000}"/>
    <cellStyle name="Percent 4 6 6 2 4 3 2 2" xfId="51377" xr:uid="{00000000-0005-0000-0000-0000DEBC0000}"/>
    <cellStyle name="Percent 4 6 6 2 4 3 3" xfId="22877" xr:uid="{00000000-0005-0000-0000-0000DFBC0000}"/>
    <cellStyle name="Percent 4 6 6 2 4 3 4" xfId="42827" xr:uid="{00000000-0005-0000-0000-0000E0BC0000}"/>
    <cellStyle name="Percent 4 6 6 2 4 4" xfId="17175" xr:uid="{00000000-0005-0000-0000-0000E1BC0000}"/>
    <cellStyle name="Percent 4 6 6 2 4 4 2" xfId="37127" xr:uid="{00000000-0005-0000-0000-0000E2BC0000}"/>
    <cellStyle name="Percent 4 6 6 2 4 5" xfId="25727" xr:uid="{00000000-0005-0000-0000-0000E3BC0000}"/>
    <cellStyle name="Percent 4 6 6 2 4 5 2" xfId="45677" xr:uid="{00000000-0005-0000-0000-0000E4BC0000}"/>
    <cellStyle name="Percent 4 6 6 2 4 6" xfId="14325" xr:uid="{00000000-0005-0000-0000-0000E5BC0000}"/>
    <cellStyle name="Percent 4 6 6 2 4 7" xfId="34277" xr:uid="{00000000-0005-0000-0000-0000E6BC0000}"/>
    <cellStyle name="Percent 4 6 6 2 5" xfId="8618" xr:uid="{00000000-0005-0000-0000-0000E7BC0000}"/>
    <cellStyle name="Percent 4 6 6 2 5 2" xfId="28572" xr:uid="{00000000-0005-0000-0000-0000E8BC0000}"/>
    <cellStyle name="Percent 4 6 6 2 5 2 2" xfId="48522" xr:uid="{00000000-0005-0000-0000-0000E9BC0000}"/>
    <cellStyle name="Percent 4 6 6 2 5 3" xfId="20022" xr:uid="{00000000-0005-0000-0000-0000EABC0000}"/>
    <cellStyle name="Percent 4 6 6 2 5 4" xfId="39972" xr:uid="{00000000-0005-0000-0000-0000EBBC0000}"/>
    <cellStyle name="Percent 4 6 6 2 6" xfId="11470" xr:uid="{00000000-0005-0000-0000-0000ECBC0000}"/>
    <cellStyle name="Percent 4 6 6 2 6 2" xfId="31422" xr:uid="{00000000-0005-0000-0000-0000EDBC0000}"/>
    <cellStyle name="Percent 4 6 6 2 6 2 2" xfId="51372" xr:uid="{00000000-0005-0000-0000-0000EEBC0000}"/>
    <cellStyle name="Percent 4 6 6 2 6 3" xfId="22872" xr:uid="{00000000-0005-0000-0000-0000EFBC0000}"/>
    <cellStyle name="Percent 4 6 6 2 6 4" xfId="42822" xr:uid="{00000000-0005-0000-0000-0000F0BC0000}"/>
    <cellStyle name="Percent 4 6 6 2 7" xfId="17170" xr:uid="{00000000-0005-0000-0000-0000F1BC0000}"/>
    <cellStyle name="Percent 4 6 6 2 7 2" xfId="37122" xr:uid="{00000000-0005-0000-0000-0000F2BC0000}"/>
    <cellStyle name="Percent 4 6 6 2 8" xfId="25722" xr:uid="{00000000-0005-0000-0000-0000F3BC0000}"/>
    <cellStyle name="Percent 4 6 6 2 8 2" xfId="45672" xr:uid="{00000000-0005-0000-0000-0000F4BC0000}"/>
    <cellStyle name="Percent 4 6 6 2 9" xfId="14320" xr:uid="{00000000-0005-0000-0000-0000F5BC0000}"/>
    <cellStyle name="Percent 4 6 6 3" xfId="4499" xr:uid="{00000000-0005-0000-0000-0000F6BC0000}"/>
    <cellStyle name="Percent 4 6 6 3 2" xfId="4500" xr:uid="{00000000-0005-0000-0000-0000F7BC0000}"/>
    <cellStyle name="Percent 4 6 6 3 2 2" xfId="8625" xr:uid="{00000000-0005-0000-0000-0000F8BC0000}"/>
    <cellStyle name="Percent 4 6 6 3 2 2 2" xfId="28579" xr:uid="{00000000-0005-0000-0000-0000F9BC0000}"/>
    <cellStyle name="Percent 4 6 6 3 2 2 2 2" xfId="48529" xr:uid="{00000000-0005-0000-0000-0000FABC0000}"/>
    <cellStyle name="Percent 4 6 6 3 2 2 3" xfId="20029" xr:uid="{00000000-0005-0000-0000-0000FBBC0000}"/>
    <cellStyle name="Percent 4 6 6 3 2 2 4" xfId="39979" xr:uid="{00000000-0005-0000-0000-0000FCBC0000}"/>
    <cellStyle name="Percent 4 6 6 3 2 3" xfId="11477" xr:uid="{00000000-0005-0000-0000-0000FDBC0000}"/>
    <cellStyle name="Percent 4 6 6 3 2 3 2" xfId="31429" xr:uid="{00000000-0005-0000-0000-0000FEBC0000}"/>
    <cellStyle name="Percent 4 6 6 3 2 3 2 2" xfId="51379" xr:uid="{00000000-0005-0000-0000-0000FFBC0000}"/>
    <cellStyle name="Percent 4 6 6 3 2 3 3" xfId="22879" xr:uid="{00000000-0005-0000-0000-000000BD0000}"/>
    <cellStyle name="Percent 4 6 6 3 2 3 4" xfId="42829" xr:uid="{00000000-0005-0000-0000-000001BD0000}"/>
    <cellStyle name="Percent 4 6 6 3 2 4" xfId="17177" xr:uid="{00000000-0005-0000-0000-000002BD0000}"/>
    <cellStyle name="Percent 4 6 6 3 2 4 2" xfId="37129" xr:uid="{00000000-0005-0000-0000-000003BD0000}"/>
    <cellStyle name="Percent 4 6 6 3 2 5" xfId="25729" xr:uid="{00000000-0005-0000-0000-000004BD0000}"/>
    <cellStyle name="Percent 4 6 6 3 2 5 2" xfId="45679" xr:uid="{00000000-0005-0000-0000-000005BD0000}"/>
    <cellStyle name="Percent 4 6 6 3 2 6" xfId="14327" xr:uid="{00000000-0005-0000-0000-000006BD0000}"/>
    <cellStyle name="Percent 4 6 6 3 2 7" xfId="34279" xr:uid="{00000000-0005-0000-0000-000007BD0000}"/>
    <cellStyle name="Percent 4 6 6 3 3" xfId="8624" xr:uid="{00000000-0005-0000-0000-000008BD0000}"/>
    <cellStyle name="Percent 4 6 6 3 3 2" xfId="28578" xr:uid="{00000000-0005-0000-0000-000009BD0000}"/>
    <cellStyle name="Percent 4 6 6 3 3 2 2" xfId="48528" xr:uid="{00000000-0005-0000-0000-00000ABD0000}"/>
    <cellStyle name="Percent 4 6 6 3 3 3" xfId="20028" xr:uid="{00000000-0005-0000-0000-00000BBD0000}"/>
    <cellStyle name="Percent 4 6 6 3 3 4" xfId="39978" xr:uid="{00000000-0005-0000-0000-00000CBD0000}"/>
    <cellStyle name="Percent 4 6 6 3 4" xfId="11476" xr:uid="{00000000-0005-0000-0000-00000DBD0000}"/>
    <cellStyle name="Percent 4 6 6 3 4 2" xfId="31428" xr:uid="{00000000-0005-0000-0000-00000EBD0000}"/>
    <cellStyle name="Percent 4 6 6 3 4 2 2" xfId="51378" xr:uid="{00000000-0005-0000-0000-00000FBD0000}"/>
    <cellStyle name="Percent 4 6 6 3 4 3" xfId="22878" xr:uid="{00000000-0005-0000-0000-000010BD0000}"/>
    <cellStyle name="Percent 4 6 6 3 4 4" xfId="42828" xr:uid="{00000000-0005-0000-0000-000011BD0000}"/>
    <cellStyle name="Percent 4 6 6 3 5" xfId="17176" xr:uid="{00000000-0005-0000-0000-000012BD0000}"/>
    <cellStyle name="Percent 4 6 6 3 5 2" xfId="37128" xr:uid="{00000000-0005-0000-0000-000013BD0000}"/>
    <cellStyle name="Percent 4 6 6 3 6" xfId="25728" xr:uid="{00000000-0005-0000-0000-000014BD0000}"/>
    <cellStyle name="Percent 4 6 6 3 6 2" xfId="45678" xr:uid="{00000000-0005-0000-0000-000015BD0000}"/>
    <cellStyle name="Percent 4 6 6 3 7" xfId="14326" xr:uid="{00000000-0005-0000-0000-000016BD0000}"/>
    <cellStyle name="Percent 4 6 6 3 8" xfId="34278" xr:uid="{00000000-0005-0000-0000-000017BD0000}"/>
    <cellStyle name="Percent 4 6 6 4" xfId="4501" xr:uid="{00000000-0005-0000-0000-000018BD0000}"/>
    <cellStyle name="Percent 4 6 6 4 2" xfId="4502" xr:uid="{00000000-0005-0000-0000-000019BD0000}"/>
    <cellStyle name="Percent 4 6 6 4 2 2" xfId="8627" xr:uid="{00000000-0005-0000-0000-00001ABD0000}"/>
    <cellStyle name="Percent 4 6 6 4 2 2 2" xfId="28581" xr:uid="{00000000-0005-0000-0000-00001BBD0000}"/>
    <cellStyle name="Percent 4 6 6 4 2 2 2 2" xfId="48531" xr:uid="{00000000-0005-0000-0000-00001CBD0000}"/>
    <cellStyle name="Percent 4 6 6 4 2 2 3" xfId="20031" xr:uid="{00000000-0005-0000-0000-00001DBD0000}"/>
    <cellStyle name="Percent 4 6 6 4 2 2 4" xfId="39981" xr:uid="{00000000-0005-0000-0000-00001EBD0000}"/>
    <cellStyle name="Percent 4 6 6 4 2 3" xfId="11479" xr:uid="{00000000-0005-0000-0000-00001FBD0000}"/>
    <cellStyle name="Percent 4 6 6 4 2 3 2" xfId="31431" xr:uid="{00000000-0005-0000-0000-000020BD0000}"/>
    <cellStyle name="Percent 4 6 6 4 2 3 2 2" xfId="51381" xr:uid="{00000000-0005-0000-0000-000021BD0000}"/>
    <cellStyle name="Percent 4 6 6 4 2 3 3" xfId="22881" xr:uid="{00000000-0005-0000-0000-000022BD0000}"/>
    <cellStyle name="Percent 4 6 6 4 2 3 4" xfId="42831" xr:uid="{00000000-0005-0000-0000-000023BD0000}"/>
    <cellStyle name="Percent 4 6 6 4 2 4" xfId="17179" xr:uid="{00000000-0005-0000-0000-000024BD0000}"/>
    <cellStyle name="Percent 4 6 6 4 2 4 2" xfId="37131" xr:uid="{00000000-0005-0000-0000-000025BD0000}"/>
    <cellStyle name="Percent 4 6 6 4 2 5" xfId="25731" xr:uid="{00000000-0005-0000-0000-000026BD0000}"/>
    <cellStyle name="Percent 4 6 6 4 2 5 2" xfId="45681" xr:uid="{00000000-0005-0000-0000-000027BD0000}"/>
    <cellStyle name="Percent 4 6 6 4 2 6" xfId="14329" xr:uid="{00000000-0005-0000-0000-000028BD0000}"/>
    <cellStyle name="Percent 4 6 6 4 2 7" xfId="34281" xr:uid="{00000000-0005-0000-0000-000029BD0000}"/>
    <cellStyle name="Percent 4 6 6 4 3" xfId="8626" xr:uid="{00000000-0005-0000-0000-00002ABD0000}"/>
    <cellStyle name="Percent 4 6 6 4 3 2" xfId="28580" xr:uid="{00000000-0005-0000-0000-00002BBD0000}"/>
    <cellStyle name="Percent 4 6 6 4 3 2 2" xfId="48530" xr:uid="{00000000-0005-0000-0000-00002CBD0000}"/>
    <cellStyle name="Percent 4 6 6 4 3 3" xfId="20030" xr:uid="{00000000-0005-0000-0000-00002DBD0000}"/>
    <cellStyle name="Percent 4 6 6 4 3 4" xfId="39980" xr:uid="{00000000-0005-0000-0000-00002EBD0000}"/>
    <cellStyle name="Percent 4 6 6 4 4" xfId="11478" xr:uid="{00000000-0005-0000-0000-00002FBD0000}"/>
    <cellStyle name="Percent 4 6 6 4 4 2" xfId="31430" xr:uid="{00000000-0005-0000-0000-000030BD0000}"/>
    <cellStyle name="Percent 4 6 6 4 4 2 2" xfId="51380" xr:uid="{00000000-0005-0000-0000-000031BD0000}"/>
    <cellStyle name="Percent 4 6 6 4 4 3" xfId="22880" xr:uid="{00000000-0005-0000-0000-000032BD0000}"/>
    <cellStyle name="Percent 4 6 6 4 4 4" xfId="42830" xr:uid="{00000000-0005-0000-0000-000033BD0000}"/>
    <cellStyle name="Percent 4 6 6 4 5" xfId="17178" xr:uid="{00000000-0005-0000-0000-000034BD0000}"/>
    <cellStyle name="Percent 4 6 6 4 5 2" xfId="37130" xr:uid="{00000000-0005-0000-0000-000035BD0000}"/>
    <cellStyle name="Percent 4 6 6 4 6" xfId="25730" xr:uid="{00000000-0005-0000-0000-000036BD0000}"/>
    <cellStyle name="Percent 4 6 6 4 6 2" xfId="45680" xr:uid="{00000000-0005-0000-0000-000037BD0000}"/>
    <cellStyle name="Percent 4 6 6 4 7" xfId="14328" xr:uid="{00000000-0005-0000-0000-000038BD0000}"/>
    <cellStyle name="Percent 4 6 6 4 8" xfId="34280" xr:uid="{00000000-0005-0000-0000-000039BD0000}"/>
    <cellStyle name="Percent 4 6 6 5" xfId="4503" xr:uid="{00000000-0005-0000-0000-00003ABD0000}"/>
    <cellStyle name="Percent 4 6 6 5 2" xfId="8628" xr:uid="{00000000-0005-0000-0000-00003BBD0000}"/>
    <cellStyle name="Percent 4 6 6 5 2 2" xfId="28582" xr:uid="{00000000-0005-0000-0000-00003CBD0000}"/>
    <cellStyle name="Percent 4 6 6 5 2 2 2" xfId="48532" xr:uid="{00000000-0005-0000-0000-00003DBD0000}"/>
    <cellStyle name="Percent 4 6 6 5 2 3" xfId="20032" xr:uid="{00000000-0005-0000-0000-00003EBD0000}"/>
    <cellStyle name="Percent 4 6 6 5 2 4" xfId="39982" xr:uid="{00000000-0005-0000-0000-00003FBD0000}"/>
    <cellStyle name="Percent 4 6 6 5 3" xfId="11480" xr:uid="{00000000-0005-0000-0000-000040BD0000}"/>
    <cellStyle name="Percent 4 6 6 5 3 2" xfId="31432" xr:uid="{00000000-0005-0000-0000-000041BD0000}"/>
    <cellStyle name="Percent 4 6 6 5 3 2 2" xfId="51382" xr:uid="{00000000-0005-0000-0000-000042BD0000}"/>
    <cellStyle name="Percent 4 6 6 5 3 3" xfId="22882" xr:uid="{00000000-0005-0000-0000-000043BD0000}"/>
    <cellStyle name="Percent 4 6 6 5 3 4" xfId="42832" xr:uid="{00000000-0005-0000-0000-000044BD0000}"/>
    <cellStyle name="Percent 4 6 6 5 4" xfId="17180" xr:uid="{00000000-0005-0000-0000-000045BD0000}"/>
    <cellStyle name="Percent 4 6 6 5 4 2" xfId="37132" xr:uid="{00000000-0005-0000-0000-000046BD0000}"/>
    <cellStyle name="Percent 4 6 6 5 5" xfId="25732" xr:uid="{00000000-0005-0000-0000-000047BD0000}"/>
    <cellStyle name="Percent 4 6 6 5 5 2" xfId="45682" xr:uid="{00000000-0005-0000-0000-000048BD0000}"/>
    <cellStyle name="Percent 4 6 6 5 6" xfId="14330" xr:uid="{00000000-0005-0000-0000-000049BD0000}"/>
    <cellStyle name="Percent 4 6 6 5 7" xfId="34282" xr:uid="{00000000-0005-0000-0000-00004ABD0000}"/>
    <cellStyle name="Percent 4 6 6 6" xfId="8617" xr:uid="{00000000-0005-0000-0000-00004BBD0000}"/>
    <cellStyle name="Percent 4 6 6 6 2" xfId="28571" xr:uid="{00000000-0005-0000-0000-00004CBD0000}"/>
    <cellStyle name="Percent 4 6 6 6 2 2" xfId="48521" xr:uid="{00000000-0005-0000-0000-00004DBD0000}"/>
    <cellStyle name="Percent 4 6 6 6 3" xfId="20021" xr:uid="{00000000-0005-0000-0000-00004EBD0000}"/>
    <cellStyle name="Percent 4 6 6 6 4" xfId="39971" xr:uid="{00000000-0005-0000-0000-00004FBD0000}"/>
    <cellStyle name="Percent 4 6 6 7" xfId="11469" xr:uid="{00000000-0005-0000-0000-000050BD0000}"/>
    <cellStyle name="Percent 4 6 6 7 2" xfId="31421" xr:uid="{00000000-0005-0000-0000-000051BD0000}"/>
    <cellStyle name="Percent 4 6 6 7 2 2" xfId="51371" xr:uid="{00000000-0005-0000-0000-000052BD0000}"/>
    <cellStyle name="Percent 4 6 6 7 3" xfId="22871" xr:uid="{00000000-0005-0000-0000-000053BD0000}"/>
    <cellStyle name="Percent 4 6 6 7 4" xfId="42821" xr:uid="{00000000-0005-0000-0000-000054BD0000}"/>
    <cellStyle name="Percent 4 6 6 8" xfId="17169" xr:uid="{00000000-0005-0000-0000-000055BD0000}"/>
    <cellStyle name="Percent 4 6 6 8 2" xfId="37121" xr:uid="{00000000-0005-0000-0000-000056BD0000}"/>
    <cellStyle name="Percent 4 6 6 9" xfId="25721" xr:uid="{00000000-0005-0000-0000-000057BD0000}"/>
    <cellStyle name="Percent 4 6 6 9 2" xfId="45671" xr:uid="{00000000-0005-0000-0000-000058BD0000}"/>
    <cellStyle name="Percent 4 6 7" xfId="4504" xr:uid="{00000000-0005-0000-0000-000059BD0000}"/>
    <cellStyle name="Percent 4 6 7 10" xfId="34283" xr:uid="{00000000-0005-0000-0000-00005ABD0000}"/>
    <cellStyle name="Percent 4 6 7 2" xfId="4505" xr:uid="{00000000-0005-0000-0000-00005BBD0000}"/>
    <cellStyle name="Percent 4 6 7 2 2" xfId="4506" xr:uid="{00000000-0005-0000-0000-00005CBD0000}"/>
    <cellStyle name="Percent 4 6 7 2 2 2" xfId="8631" xr:uid="{00000000-0005-0000-0000-00005DBD0000}"/>
    <cellStyle name="Percent 4 6 7 2 2 2 2" xfId="28585" xr:uid="{00000000-0005-0000-0000-00005EBD0000}"/>
    <cellStyle name="Percent 4 6 7 2 2 2 2 2" xfId="48535" xr:uid="{00000000-0005-0000-0000-00005FBD0000}"/>
    <cellStyle name="Percent 4 6 7 2 2 2 3" xfId="20035" xr:uid="{00000000-0005-0000-0000-000060BD0000}"/>
    <cellStyle name="Percent 4 6 7 2 2 2 4" xfId="39985" xr:uid="{00000000-0005-0000-0000-000061BD0000}"/>
    <cellStyle name="Percent 4 6 7 2 2 3" xfId="11483" xr:uid="{00000000-0005-0000-0000-000062BD0000}"/>
    <cellStyle name="Percent 4 6 7 2 2 3 2" xfId="31435" xr:uid="{00000000-0005-0000-0000-000063BD0000}"/>
    <cellStyle name="Percent 4 6 7 2 2 3 2 2" xfId="51385" xr:uid="{00000000-0005-0000-0000-000064BD0000}"/>
    <cellStyle name="Percent 4 6 7 2 2 3 3" xfId="22885" xr:uid="{00000000-0005-0000-0000-000065BD0000}"/>
    <cellStyle name="Percent 4 6 7 2 2 3 4" xfId="42835" xr:uid="{00000000-0005-0000-0000-000066BD0000}"/>
    <cellStyle name="Percent 4 6 7 2 2 4" xfId="17183" xr:uid="{00000000-0005-0000-0000-000067BD0000}"/>
    <cellStyle name="Percent 4 6 7 2 2 4 2" xfId="37135" xr:uid="{00000000-0005-0000-0000-000068BD0000}"/>
    <cellStyle name="Percent 4 6 7 2 2 5" xfId="25735" xr:uid="{00000000-0005-0000-0000-000069BD0000}"/>
    <cellStyle name="Percent 4 6 7 2 2 5 2" xfId="45685" xr:uid="{00000000-0005-0000-0000-00006ABD0000}"/>
    <cellStyle name="Percent 4 6 7 2 2 6" xfId="14333" xr:uid="{00000000-0005-0000-0000-00006BBD0000}"/>
    <cellStyle name="Percent 4 6 7 2 2 7" xfId="34285" xr:uid="{00000000-0005-0000-0000-00006CBD0000}"/>
    <cellStyle name="Percent 4 6 7 2 3" xfId="8630" xr:uid="{00000000-0005-0000-0000-00006DBD0000}"/>
    <cellStyle name="Percent 4 6 7 2 3 2" xfId="28584" xr:uid="{00000000-0005-0000-0000-00006EBD0000}"/>
    <cellStyle name="Percent 4 6 7 2 3 2 2" xfId="48534" xr:uid="{00000000-0005-0000-0000-00006FBD0000}"/>
    <cellStyle name="Percent 4 6 7 2 3 3" xfId="20034" xr:uid="{00000000-0005-0000-0000-000070BD0000}"/>
    <cellStyle name="Percent 4 6 7 2 3 4" xfId="39984" xr:uid="{00000000-0005-0000-0000-000071BD0000}"/>
    <cellStyle name="Percent 4 6 7 2 4" xfId="11482" xr:uid="{00000000-0005-0000-0000-000072BD0000}"/>
    <cellStyle name="Percent 4 6 7 2 4 2" xfId="31434" xr:uid="{00000000-0005-0000-0000-000073BD0000}"/>
    <cellStyle name="Percent 4 6 7 2 4 2 2" xfId="51384" xr:uid="{00000000-0005-0000-0000-000074BD0000}"/>
    <cellStyle name="Percent 4 6 7 2 4 3" xfId="22884" xr:uid="{00000000-0005-0000-0000-000075BD0000}"/>
    <cellStyle name="Percent 4 6 7 2 4 4" xfId="42834" xr:uid="{00000000-0005-0000-0000-000076BD0000}"/>
    <cellStyle name="Percent 4 6 7 2 5" xfId="17182" xr:uid="{00000000-0005-0000-0000-000077BD0000}"/>
    <cellStyle name="Percent 4 6 7 2 5 2" xfId="37134" xr:uid="{00000000-0005-0000-0000-000078BD0000}"/>
    <cellStyle name="Percent 4 6 7 2 6" xfId="25734" xr:uid="{00000000-0005-0000-0000-000079BD0000}"/>
    <cellStyle name="Percent 4 6 7 2 6 2" xfId="45684" xr:uid="{00000000-0005-0000-0000-00007ABD0000}"/>
    <cellStyle name="Percent 4 6 7 2 7" xfId="14332" xr:uid="{00000000-0005-0000-0000-00007BBD0000}"/>
    <cellStyle name="Percent 4 6 7 2 8" xfId="34284" xr:uid="{00000000-0005-0000-0000-00007CBD0000}"/>
    <cellStyle name="Percent 4 6 7 3" xfId="4507" xr:uid="{00000000-0005-0000-0000-00007DBD0000}"/>
    <cellStyle name="Percent 4 6 7 3 2" xfId="4508" xr:uid="{00000000-0005-0000-0000-00007EBD0000}"/>
    <cellStyle name="Percent 4 6 7 3 2 2" xfId="8633" xr:uid="{00000000-0005-0000-0000-00007FBD0000}"/>
    <cellStyle name="Percent 4 6 7 3 2 2 2" xfId="28587" xr:uid="{00000000-0005-0000-0000-000080BD0000}"/>
    <cellStyle name="Percent 4 6 7 3 2 2 2 2" xfId="48537" xr:uid="{00000000-0005-0000-0000-000081BD0000}"/>
    <cellStyle name="Percent 4 6 7 3 2 2 3" xfId="20037" xr:uid="{00000000-0005-0000-0000-000082BD0000}"/>
    <cellStyle name="Percent 4 6 7 3 2 2 4" xfId="39987" xr:uid="{00000000-0005-0000-0000-000083BD0000}"/>
    <cellStyle name="Percent 4 6 7 3 2 3" xfId="11485" xr:uid="{00000000-0005-0000-0000-000084BD0000}"/>
    <cellStyle name="Percent 4 6 7 3 2 3 2" xfId="31437" xr:uid="{00000000-0005-0000-0000-000085BD0000}"/>
    <cellStyle name="Percent 4 6 7 3 2 3 2 2" xfId="51387" xr:uid="{00000000-0005-0000-0000-000086BD0000}"/>
    <cellStyle name="Percent 4 6 7 3 2 3 3" xfId="22887" xr:uid="{00000000-0005-0000-0000-000087BD0000}"/>
    <cellStyle name="Percent 4 6 7 3 2 3 4" xfId="42837" xr:uid="{00000000-0005-0000-0000-000088BD0000}"/>
    <cellStyle name="Percent 4 6 7 3 2 4" xfId="17185" xr:uid="{00000000-0005-0000-0000-000089BD0000}"/>
    <cellStyle name="Percent 4 6 7 3 2 4 2" xfId="37137" xr:uid="{00000000-0005-0000-0000-00008ABD0000}"/>
    <cellStyle name="Percent 4 6 7 3 2 5" xfId="25737" xr:uid="{00000000-0005-0000-0000-00008BBD0000}"/>
    <cellStyle name="Percent 4 6 7 3 2 5 2" xfId="45687" xr:uid="{00000000-0005-0000-0000-00008CBD0000}"/>
    <cellStyle name="Percent 4 6 7 3 2 6" xfId="14335" xr:uid="{00000000-0005-0000-0000-00008DBD0000}"/>
    <cellStyle name="Percent 4 6 7 3 2 7" xfId="34287" xr:uid="{00000000-0005-0000-0000-00008EBD0000}"/>
    <cellStyle name="Percent 4 6 7 3 3" xfId="8632" xr:uid="{00000000-0005-0000-0000-00008FBD0000}"/>
    <cellStyle name="Percent 4 6 7 3 3 2" xfId="28586" xr:uid="{00000000-0005-0000-0000-000090BD0000}"/>
    <cellStyle name="Percent 4 6 7 3 3 2 2" xfId="48536" xr:uid="{00000000-0005-0000-0000-000091BD0000}"/>
    <cellStyle name="Percent 4 6 7 3 3 3" xfId="20036" xr:uid="{00000000-0005-0000-0000-000092BD0000}"/>
    <cellStyle name="Percent 4 6 7 3 3 4" xfId="39986" xr:uid="{00000000-0005-0000-0000-000093BD0000}"/>
    <cellStyle name="Percent 4 6 7 3 4" xfId="11484" xr:uid="{00000000-0005-0000-0000-000094BD0000}"/>
    <cellStyle name="Percent 4 6 7 3 4 2" xfId="31436" xr:uid="{00000000-0005-0000-0000-000095BD0000}"/>
    <cellStyle name="Percent 4 6 7 3 4 2 2" xfId="51386" xr:uid="{00000000-0005-0000-0000-000096BD0000}"/>
    <cellStyle name="Percent 4 6 7 3 4 3" xfId="22886" xr:uid="{00000000-0005-0000-0000-000097BD0000}"/>
    <cellStyle name="Percent 4 6 7 3 4 4" xfId="42836" xr:uid="{00000000-0005-0000-0000-000098BD0000}"/>
    <cellStyle name="Percent 4 6 7 3 5" xfId="17184" xr:uid="{00000000-0005-0000-0000-000099BD0000}"/>
    <cellStyle name="Percent 4 6 7 3 5 2" xfId="37136" xr:uid="{00000000-0005-0000-0000-00009ABD0000}"/>
    <cellStyle name="Percent 4 6 7 3 6" xfId="25736" xr:uid="{00000000-0005-0000-0000-00009BBD0000}"/>
    <cellStyle name="Percent 4 6 7 3 6 2" xfId="45686" xr:uid="{00000000-0005-0000-0000-00009CBD0000}"/>
    <cellStyle name="Percent 4 6 7 3 7" xfId="14334" xr:uid="{00000000-0005-0000-0000-00009DBD0000}"/>
    <cellStyle name="Percent 4 6 7 3 8" xfId="34286" xr:uid="{00000000-0005-0000-0000-00009EBD0000}"/>
    <cellStyle name="Percent 4 6 7 4" xfId="4509" xr:uid="{00000000-0005-0000-0000-00009FBD0000}"/>
    <cellStyle name="Percent 4 6 7 4 2" xfId="8634" xr:uid="{00000000-0005-0000-0000-0000A0BD0000}"/>
    <cellStyle name="Percent 4 6 7 4 2 2" xfId="28588" xr:uid="{00000000-0005-0000-0000-0000A1BD0000}"/>
    <cellStyle name="Percent 4 6 7 4 2 2 2" xfId="48538" xr:uid="{00000000-0005-0000-0000-0000A2BD0000}"/>
    <cellStyle name="Percent 4 6 7 4 2 3" xfId="20038" xr:uid="{00000000-0005-0000-0000-0000A3BD0000}"/>
    <cellStyle name="Percent 4 6 7 4 2 4" xfId="39988" xr:uid="{00000000-0005-0000-0000-0000A4BD0000}"/>
    <cellStyle name="Percent 4 6 7 4 3" xfId="11486" xr:uid="{00000000-0005-0000-0000-0000A5BD0000}"/>
    <cellStyle name="Percent 4 6 7 4 3 2" xfId="31438" xr:uid="{00000000-0005-0000-0000-0000A6BD0000}"/>
    <cellStyle name="Percent 4 6 7 4 3 2 2" xfId="51388" xr:uid="{00000000-0005-0000-0000-0000A7BD0000}"/>
    <cellStyle name="Percent 4 6 7 4 3 3" xfId="22888" xr:uid="{00000000-0005-0000-0000-0000A8BD0000}"/>
    <cellStyle name="Percent 4 6 7 4 3 4" xfId="42838" xr:uid="{00000000-0005-0000-0000-0000A9BD0000}"/>
    <cellStyle name="Percent 4 6 7 4 4" xfId="17186" xr:uid="{00000000-0005-0000-0000-0000AABD0000}"/>
    <cellStyle name="Percent 4 6 7 4 4 2" xfId="37138" xr:uid="{00000000-0005-0000-0000-0000ABBD0000}"/>
    <cellStyle name="Percent 4 6 7 4 5" xfId="25738" xr:uid="{00000000-0005-0000-0000-0000ACBD0000}"/>
    <cellStyle name="Percent 4 6 7 4 5 2" xfId="45688" xr:uid="{00000000-0005-0000-0000-0000ADBD0000}"/>
    <cellStyle name="Percent 4 6 7 4 6" xfId="14336" xr:uid="{00000000-0005-0000-0000-0000AEBD0000}"/>
    <cellStyle name="Percent 4 6 7 4 7" xfId="34288" xr:uid="{00000000-0005-0000-0000-0000AFBD0000}"/>
    <cellStyle name="Percent 4 6 7 5" xfId="8629" xr:uid="{00000000-0005-0000-0000-0000B0BD0000}"/>
    <cellStyle name="Percent 4 6 7 5 2" xfId="28583" xr:uid="{00000000-0005-0000-0000-0000B1BD0000}"/>
    <cellStyle name="Percent 4 6 7 5 2 2" xfId="48533" xr:uid="{00000000-0005-0000-0000-0000B2BD0000}"/>
    <cellStyle name="Percent 4 6 7 5 3" xfId="20033" xr:uid="{00000000-0005-0000-0000-0000B3BD0000}"/>
    <cellStyle name="Percent 4 6 7 5 4" xfId="39983" xr:uid="{00000000-0005-0000-0000-0000B4BD0000}"/>
    <cellStyle name="Percent 4 6 7 6" xfId="11481" xr:uid="{00000000-0005-0000-0000-0000B5BD0000}"/>
    <cellStyle name="Percent 4 6 7 6 2" xfId="31433" xr:uid="{00000000-0005-0000-0000-0000B6BD0000}"/>
    <cellStyle name="Percent 4 6 7 6 2 2" xfId="51383" xr:uid="{00000000-0005-0000-0000-0000B7BD0000}"/>
    <cellStyle name="Percent 4 6 7 6 3" xfId="22883" xr:uid="{00000000-0005-0000-0000-0000B8BD0000}"/>
    <cellStyle name="Percent 4 6 7 6 4" xfId="42833" xr:uid="{00000000-0005-0000-0000-0000B9BD0000}"/>
    <cellStyle name="Percent 4 6 7 7" xfId="17181" xr:uid="{00000000-0005-0000-0000-0000BABD0000}"/>
    <cellStyle name="Percent 4 6 7 7 2" xfId="37133" xr:uid="{00000000-0005-0000-0000-0000BBBD0000}"/>
    <cellStyle name="Percent 4 6 7 8" xfId="25733" xr:uid="{00000000-0005-0000-0000-0000BCBD0000}"/>
    <cellStyle name="Percent 4 6 7 8 2" xfId="45683" xr:uid="{00000000-0005-0000-0000-0000BDBD0000}"/>
    <cellStyle name="Percent 4 6 7 9" xfId="14331" xr:uid="{00000000-0005-0000-0000-0000BEBD0000}"/>
    <cellStyle name="Percent 4 6 8" xfId="4510" xr:uid="{00000000-0005-0000-0000-0000BFBD0000}"/>
    <cellStyle name="Percent 4 6 8 2" xfId="4511" xr:uid="{00000000-0005-0000-0000-0000C0BD0000}"/>
    <cellStyle name="Percent 4 6 8 2 2" xfId="8636" xr:uid="{00000000-0005-0000-0000-0000C1BD0000}"/>
    <cellStyle name="Percent 4 6 8 2 2 2" xfId="28590" xr:uid="{00000000-0005-0000-0000-0000C2BD0000}"/>
    <cellStyle name="Percent 4 6 8 2 2 2 2" xfId="48540" xr:uid="{00000000-0005-0000-0000-0000C3BD0000}"/>
    <cellStyle name="Percent 4 6 8 2 2 3" xfId="20040" xr:uid="{00000000-0005-0000-0000-0000C4BD0000}"/>
    <cellStyle name="Percent 4 6 8 2 2 4" xfId="39990" xr:uid="{00000000-0005-0000-0000-0000C5BD0000}"/>
    <cellStyle name="Percent 4 6 8 2 3" xfId="11488" xr:uid="{00000000-0005-0000-0000-0000C6BD0000}"/>
    <cellStyle name="Percent 4 6 8 2 3 2" xfId="31440" xr:uid="{00000000-0005-0000-0000-0000C7BD0000}"/>
    <cellStyle name="Percent 4 6 8 2 3 2 2" xfId="51390" xr:uid="{00000000-0005-0000-0000-0000C8BD0000}"/>
    <cellStyle name="Percent 4 6 8 2 3 3" xfId="22890" xr:uid="{00000000-0005-0000-0000-0000C9BD0000}"/>
    <cellStyle name="Percent 4 6 8 2 3 4" xfId="42840" xr:uid="{00000000-0005-0000-0000-0000CABD0000}"/>
    <cellStyle name="Percent 4 6 8 2 4" xfId="17188" xr:uid="{00000000-0005-0000-0000-0000CBBD0000}"/>
    <cellStyle name="Percent 4 6 8 2 4 2" xfId="37140" xr:uid="{00000000-0005-0000-0000-0000CCBD0000}"/>
    <cellStyle name="Percent 4 6 8 2 5" xfId="25740" xr:uid="{00000000-0005-0000-0000-0000CDBD0000}"/>
    <cellStyle name="Percent 4 6 8 2 5 2" xfId="45690" xr:uid="{00000000-0005-0000-0000-0000CEBD0000}"/>
    <cellStyle name="Percent 4 6 8 2 6" xfId="14338" xr:uid="{00000000-0005-0000-0000-0000CFBD0000}"/>
    <cellStyle name="Percent 4 6 8 2 7" xfId="34290" xr:uid="{00000000-0005-0000-0000-0000D0BD0000}"/>
    <cellStyle name="Percent 4 6 8 3" xfId="8635" xr:uid="{00000000-0005-0000-0000-0000D1BD0000}"/>
    <cellStyle name="Percent 4 6 8 3 2" xfId="28589" xr:uid="{00000000-0005-0000-0000-0000D2BD0000}"/>
    <cellStyle name="Percent 4 6 8 3 2 2" xfId="48539" xr:uid="{00000000-0005-0000-0000-0000D3BD0000}"/>
    <cellStyle name="Percent 4 6 8 3 3" xfId="20039" xr:uid="{00000000-0005-0000-0000-0000D4BD0000}"/>
    <cellStyle name="Percent 4 6 8 3 4" xfId="39989" xr:uid="{00000000-0005-0000-0000-0000D5BD0000}"/>
    <cellStyle name="Percent 4 6 8 4" xfId="11487" xr:uid="{00000000-0005-0000-0000-0000D6BD0000}"/>
    <cellStyle name="Percent 4 6 8 4 2" xfId="31439" xr:uid="{00000000-0005-0000-0000-0000D7BD0000}"/>
    <cellStyle name="Percent 4 6 8 4 2 2" xfId="51389" xr:uid="{00000000-0005-0000-0000-0000D8BD0000}"/>
    <cellStyle name="Percent 4 6 8 4 3" xfId="22889" xr:uid="{00000000-0005-0000-0000-0000D9BD0000}"/>
    <cellStyle name="Percent 4 6 8 4 4" xfId="42839" xr:uid="{00000000-0005-0000-0000-0000DABD0000}"/>
    <cellStyle name="Percent 4 6 8 5" xfId="17187" xr:uid="{00000000-0005-0000-0000-0000DBBD0000}"/>
    <cellStyle name="Percent 4 6 8 5 2" xfId="37139" xr:uid="{00000000-0005-0000-0000-0000DCBD0000}"/>
    <cellStyle name="Percent 4 6 8 6" xfId="25739" xr:uid="{00000000-0005-0000-0000-0000DDBD0000}"/>
    <cellStyle name="Percent 4 6 8 6 2" xfId="45689" xr:uid="{00000000-0005-0000-0000-0000DEBD0000}"/>
    <cellStyle name="Percent 4 6 8 7" xfId="14337" xr:uid="{00000000-0005-0000-0000-0000DFBD0000}"/>
    <cellStyle name="Percent 4 6 8 8" xfId="34289" xr:uid="{00000000-0005-0000-0000-0000E0BD0000}"/>
    <cellStyle name="Percent 4 6 9" xfId="4512" xr:uid="{00000000-0005-0000-0000-0000E1BD0000}"/>
    <cellStyle name="Percent 4 6 9 2" xfId="4513" xr:uid="{00000000-0005-0000-0000-0000E2BD0000}"/>
    <cellStyle name="Percent 4 6 9 2 2" xfId="8638" xr:uid="{00000000-0005-0000-0000-0000E3BD0000}"/>
    <cellStyle name="Percent 4 6 9 2 2 2" xfId="28592" xr:uid="{00000000-0005-0000-0000-0000E4BD0000}"/>
    <cellStyle name="Percent 4 6 9 2 2 2 2" xfId="48542" xr:uid="{00000000-0005-0000-0000-0000E5BD0000}"/>
    <cellStyle name="Percent 4 6 9 2 2 3" xfId="20042" xr:uid="{00000000-0005-0000-0000-0000E6BD0000}"/>
    <cellStyle name="Percent 4 6 9 2 2 4" xfId="39992" xr:uid="{00000000-0005-0000-0000-0000E7BD0000}"/>
    <cellStyle name="Percent 4 6 9 2 3" xfId="11490" xr:uid="{00000000-0005-0000-0000-0000E8BD0000}"/>
    <cellStyle name="Percent 4 6 9 2 3 2" xfId="31442" xr:uid="{00000000-0005-0000-0000-0000E9BD0000}"/>
    <cellStyle name="Percent 4 6 9 2 3 2 2" xfId="51392" xr:uid="{00000000-0005-0000-0000-0000EABD0000}"/>
    <cellStyle name="Percent 4 6 9 2 3 3" xfId="22892" xr:uid="{00000000-0005-0000-0000-0000EBBD0000}"/>
    <cellStyle name="Percent 4 6 9 2 3 4" xfId="42842" xr:uid="{00000000-0005-0000-0000-0000ECBD0000}"/>
    <cellStyle name="Percent 4 6 9 2 4" xfId="17190" xr:uid="{00000000-0005-0000-0000-0000EDBD0000}"/>
    <cellStyle name="Percent 4 6 9 2 4 2" xfId="37142" xr:uid="{00000000-0005-0000-0000-0000EEBD0000}"/>
    <cellStyle name="Percent 4 6 9 2 5" xfId="25742" xr:uid="{00000000-0005-0000-0000-0000EFBD0000}"/>
    <cellStyle name="Percent 4 6 9 2 5 2" xfId="45692" xr:uid="{00000000-0005-0000-0000-0000F0BD0000}"/>
    <cellStyle name="Percent 4 6 9 2 6" xfId="14340" xr:uid="{00000000-0005-0000-0000-0000F1BD0000}"/>
    <cellStyle name="Percent 4 6 9 2 7" xfId="34292" xr:uid="{00000000-0005-0000-0000-0000F2BD0000}"/>
    <cellStyle name="Percent 4 6 9 3" xfId="8637" xr:uid="{00000000-0005-0000-0000-0000F3BD0000}"/>
    <cellStyle name="Percent 4 6 9 3 2" xfId="28591" xr:uid="{00000000-0005-0000-0000-0000F4BD0000}"/>
    <cellStyle name="Percent 4 6 9 3 2 2" xfId="48541" xr:uid="{00000000-0005-0000-0000-0000F5BD0000}"/>
    <cellStyle name="Percent 4 6 9 3 3" xfId="20041" xr:uid="{00000000-0005-0000-0000-0000F6BD0000}"/>
    <cellStyle name="Percent 4 6 9 3 4" xfId="39991" xr:uid="{00000000-0005-0000-0000-0000F7BD0000}"/>
    <cellStyle name="Percent 4 6 9 4" xfId="11489" xr:uid="{00000000-0005-0000-0000-0000F8BD0000}"/>
    <cellStyle name="Percent 4 6 9 4 2" xfId="31441" xr:uid="{00000000-0005-0000-0000-0000F9BD0000}"/>
    <cellStyle name="Percent 4 6 9 4 2 2" xfId="51391" xr:uid="{00000000-0005-0000-0000-0000FABD0000}"/>
    <cellStyle name="Percent 4 6 9 4 3" xfId="22891" xr:uid="{00000000-0005-0000-0000-0000FBBD0000}"/>
    <cellStyle name="Percent 4 6 9 4 4" xfId="42841" xr:uid="{00000000-0005-0000-0000-0000FCBD0000}"/>
    <cellStyle name="Percent 4 6 9 5" xfId="17189" xr:uid="{00000000-0005-0000-0000-0000FDBD0000}"/>
    <cellStyle name="Percent 4 6 9 5 2" xfId="37141" xr:uid="{00000000-0005-0000-0000-0000FEBD0000}"/>
    <cellStyle name="Percent 4 6 9 6" xfId="25741" xr:uid="{00000000-0005-0000-0000-0000FFBD0000}"/>
    <cellStyle name="Percent 4 6 9 6 2" xfId="45691" xr:uid="{00000000-0005-0000-0000-000000BE0000}"/>
    <cellStyle name="Percent 4 6 9 7" xfId="14339" xr:uid="{00000000-0005-0000-0000-000001BE0000}"/>
    <cellStyle name="Percent 4 6 9 8" xfId="34291" xr:uid="{00000000-0005-0000-0000-000002BE0000}"/>
    <cellStyle name="Percent 4 7" xfId="4514" xr:uid="{00000000-0005-0000-0000-000003BE0000}"/>
    <cellStyle name="Percent 4 7 10" xfId="4515" xr:uid="{00000000-0005-0000-0000-000004BE0000}"/>
    <cellStyle name="Percent 4 7 10 2" xfId="8640" xr:uid="{00000000-0005-0000-0000-000005BE0000}"/>
    <cellStyle name="Percent 4 7 10 2 2" xfId="28594" xr:uid="{00000000-0005-0000-0000-000006BE0000}"/>
    <cellStyle name="Percent 4 7 10 2 2 2" xfId="48544" xr:uid="{00000000-0005-0000-0000-000007BE0000}"/>
    <cellStyle name="Percent 4 7 10 2 3" xfId="20044" xr:uid="{00000000-0005-0000-0000-000008BE0000}"/>
    <cellStyle name="Percent 4 7 10 2 4" xfId="39994" xr:uid="{00000000-0005-0000-0000-000009BE0000}"/>
    <cellStyle name="Percent 4 7 10 3" xfId="11492" xr:uid="{00000000-0005-0000-0000-00000ABE0000}"/>
    <cellStyle name="Percent 4 7 10 3 2" xfId="31444" xr:uid="{00000000-0005-0000-0000-00000BBE0000}"/>
    <cellStyle name="Percent 4 7 10 3 2 2" xfId="51394" xr:uid="{00000000-0005-0000-0000-00000CBE0000}"/>
    <cellStyle name="Percent 4 7 10 3 3" xfId="22894" xr:uid="{00000000-0005-0000-0000-00000DBE0000}"/>
    <cellStyle name="Percent 4 7 10 3 4" xfId="42844" xr:uid="{00000000-0005-0000-0000-00000EBE0000}"/>
    <cellStyle name="Percent 4 7 10 4" xfId="17192" xr:uid="{00000000-0005-0000-0000-00000FBE0000}"/>
    <cellStyle name="Percent 4 7 10 4 2" xfId="37144" xr:uid="{00000000-0005-0000-0000-000010BE0000}"/>
    <cellStyle name="Percent 4 7 10 5" xfId="25744" xr:uid="{00000000-0005-0000-0000-000011BE0000}"/>
    <cellStyle name="Percent 4 7 10 5 2" xfId="45694" xr:uid="{00000000-0005-0000-0000-000012BE0000}"/>
    <cellStyle name="Percent 4 7 10 6" xfId="14342" xr:uid="{00000000-0005-0000-0000-000013BE0000}"/>
    <cellStyle name="Percent 4 7 10 7" xfId="34294" xr:uid="{00000000-0005-0000-0000-000014BE0000}"/>
    <cellStyle name="Percent 4 7 11" xfId="8639" xr:uid="{00000000-0005-0000-0000-000015BE0000}"/>
    <cellStyle name="Percent 4 7 11 2" xfId="28593" xr:uid="{00000000-0005-0000-0000-000016BE0000}"/>
    <cellStyle name="Percent 4 7 11 2 2" xfId="48543" xr:uid="{00000000-0005-0000-0000-000017BE0000}"/>
    <cellStyle name="Percent 4 7 11 3" xfId="20043" xr:uid="{00000000-0005-0000-0000-000018BE0000}"/>
    <cellStyle name="Percent 4 7 11 4" xfId="39993" xr:uid="{00000000-0005-0000-0000-000019BE0000}"/>
    <cellStyle name="Percent 4 7 12" xfId="11491" xr:uid="{00000000-0005-0000-0000-00001ABE0000}"/>
    <cellStyle name="Percent 4 7 12 2" xfId="31443" xr:uid="{00000000-0005-0000-0000-00001BBE0000}"/>
    <cellStyle name="Percent 4 7 12 2 2" xfId="51393" xr:uid="{00000000-0005-0000-0000-00001CBE0000}"/>
    <cellStyle name="Percent 4 7 12 3" xfId="22893" xr:uid="{00000000-0005-0000-0000-00001DBE0000}"/>
    <cellStyle name="Percent 4 7 12 4" xfId="42843" xr:uid="{00000000-0005-0000-0000-00001EBE0000}"/>
    <cellStyle name="Percent 4 7 13" xfId="17191" xr:uid="{00000000-0005-0000-0000-00001FBE0000}"/>
    <cellStyle name="Percent 4 7 13 2" xfId="37143" xr:uid="{00000000-0005-0000-0000-000020BE0000}"/>
    <cellStyle name="Percent 4 7 14" xfId="25743" xr:uid="{00000000-0005-0000-0000-000021BE0000}"/>
    <cellStyle name="Percent 4 7 14 2" xfId="45693" xr:uid="{00000000-0005-0000-0000-000022BE0000}"/>
    <cellStyle name="Percent 4 7 15" xfId="14341" xr:uid="{00000000-0005-0000-0000-000023BE0000}"/>
    <cellStyle name="Percent 4 7 16" xfId="34293" xr:uid="{00000000-0005-0000-0000-000024BE0000}"/>
    <cellStyle name="Percent 4 7 2" xfId="4516" xr:uid="{00000000-0005-0000-0000-000025BE0000}"/>
    <cellStyle name="Percent 4 7 2 10" xfId="14343" xr:uid="{00000000-0005-0000-0000-000026BE0000}"/>
    <cellStyle name="Percent 4 7 2 11" xfId="34295" xr:uid="{00000000-0005-0000-0000-000027BE0000}"/>
    <cellStyle name="Percent 4 7 2 2" xfId="4517" xr:uid="{00000000-0005-0000-0000-000028BE0000}"/>
    <cellStyle name="Percent 4 7 2 2 10" xfId="34296" xr:uid="{00000000-0005-0000-0000-000029BE0000}"/>
    <cellStyle name="Percent 4 7 2 2 2" xfId="4518" xr:uid="{00000000-0005-0000-0000-00002ABE0000}"/>
    <cellStyle name="Percent 4 7 2 2 2 2" xfId="4519" xr:uid="{00000000-0005-0000-0000-00002BBE0000}"/>
    <cellStyle name="Percent 4 7 2 2 2 2 2" xfId="8644" xr:uid="{00000000-0005-0000-0000-00002CBE0000}"/>
    <cellStyle name="Percent 4 7 2 2 2 2 2 2" xfId="28598" xr:uid="{00000000-0005-0000-0000-00002DBE0000}"/>
    <cellStyle name="Percent 4 7 2 2 2 2 2 2 2" xfId="48548" xr:uid="{00000000-0005-0000-0000-00002EBE0000}"/>
    <cellStyle name="Percent 4 7 2 2 2 2 2 3" xfId="20048" xr:uid="{00000000-0005-0000-0000-00002FBE0000}"/>
    <cellStyle name="Percent 4 7 2 2 2 2 2 4" xfId="39998" xr:uid="{00000000-0005-0000-0000-000030BE0000}"/>
    <cellStyle name="Percent 4 7 2 2 2 2 3" xfId="11496" xr:uid="{00000000-0005-0000-0000-000031BE0000}"/>
    <cellStyle name="Percent 4 7 2 2 2 2 3 2" xfId="31448" xr:uid="{00000000-0005-0000-0000-000032BE0000}"/>
    <cellStyle name="Percent 4 7 2 2 2 2 3 2 2" xfId="51398" xr:uid="{00000000-0005-0000-0000-000033BE0000}"/>
    <cellStyle name="Percent 4 7 2 2 2 2 3 3" xfId="22898" xr:uid="{00000000-0005-0000-0000-000034BE0000}"/>
    <cellStyle name="Percent 4 7 2 2 2 2 3 4" xfId="42848" xr:uid="{00000000-0005-0000-0000-000035BE0000}"/>
    <cellStyle name="Percent 4 7 2 2 2 2 4" xfId="17196" xr:uid="{00000000-0005-0000-0000-000036BE0000}"/>
    <cellStyle name="Percent 4 7 2 2 2 2 4 2" xfId="37148" xr:uid="{00000000-0005-0000-0000-000037BE0000}"/>
    <cellStyle name="Percent 4 7 2 2 2 2 5" xfId="25748" xr:uid="{00000000-0005-0000-0000-000038BE0000}"/>
    <cellStyle name="Percent 4 7 2 2 2 2 5 2" xfId="45698" xr:uid="{00000000-0005-0000-0000-000039BE0000}"/>
    <cellStyle name="Percent 4 7 2 2 2 2 6" xfId="14346" xr:uid="{00000000-0005-0000-0000-00003ABE0000}"/>
    <cellStyle name="Percent 4 7 2 2 2 2 7" xfId="34298" xr:uid="{00000000-0005-0000-0000-00003BBE0000}"/>
    <cellStyle name="Percent 4 7 2 2 2 3" xfId="8643" xr:uid="{00000000-0005-0000-0000-00003CBE0000}"/>
    <cellStyle name="Percent 4 7 2 2 2 3 2" xfId="28597" xr:uid="{00000000-0005-0000-0000-00003DBE0000}"/>
    <cellStyle name="Percent 4 7 2 2 2 3 2 2" xfId="48547" xr:uid="{00000000-0005-0000-0000-00003EBE0000}"/>
    <cellStyle name="Percent 4 7 2 2 2 3 3" xfId="20047" xr:uid="{00000000-0005-0000-0000-00003FBE0000}"/>
    <cellStyle name="Percent 4 7 2 2 2 3 4" xfId="39997" xr:uid="{00000000-0005-0000-0000-000040BE0000}"/>
    <cellStyle name="Percent 4 7 2 2 2 4" xfId="11495" xr:uid="{00000000-0005-0000-0000-000041BE0000}"/>
    <cellStyle name="Percent 4 7 2 2 2 4 2" xfId="31447" xr:uid="{00000000-0005-0000-0000-000042BE0000}"/>
    <cellStyle name="Percent 4 7 2 2 2 4 2 2" xfId="51397" xr:uid="{00000000-0005-0000-0000-000043BE0000}"/>
    <cellStyle name="Percent 4 7 2 2 2 4 3" xfId="22897" xr:uid="{00000000-0005-0000-0000-000044BE0000}"/>
    <cellStyle name="Percent 4 7 2 2 2 4 4" xfId="42847" xr:uid="{00000000-0005-0000-0000-000045BE0000}"/>
    <cellStyle name="Percent 4 7 2 2 2 5" xfId="17195" xr:uid="{00000000-0005-0000-0000-000046BE0000}"/>
    <cellStyle name="Percent 4 7 2 2 2 5 2" xfId="37147" xr:uid="{00000000-0005-0000-0000-000047BE0000}"/>
    <cellStyle name="Percent 4 7 2 2 2 6" xfId="25747" xr:uid="{00000000-0005-0000-0000-000048BE0000}"/>
    <cellStyle name="Percent 4 7 2 2 2 6 2" xfId="45697" xr:uid="{00000000-0005-0000-0000-000049BE0000}"/>
    <cellStyle name="Percent 4 7 2 2 2 7" xfId="14345" xr:uid="{00000000-0005-0000-0000-00004ABE0000}"/>
    <cellStyle name="Percent 4 7 2 2 2 8" xfId="34297" xr:uid="{00000000-0005-0000-0000-00004BBE0000}"/>
    <cellStyle name="Percent 4 7 2 2 3" xfId="4520" xr:uid="{00000000-0005-0000-0000-00004CBE0000}"/>
    <cellStyle name="Percent 4 7 2 2 3 2" xfId="4521" xr:uid="{00000000-0005-0000-0000-00004DBE0000}"/>
    <cellStyle name="Percent 4 7 2 2 3 2 2" xfId="8646" xr:uid="{00000000-0005-0000-0000-00004EBE0000}"/>
    <cellStyle name="Percent 4 7 2 2 3 2 2 2" xfId="28600" xr:uid="{00000000-0005-0000-0000-00004FBE0000}"/>
    <cellStyle name="Percent 4 7 2 2 3 2 2 2 2" xfId="48550" xr:uid="{00000000-0005-0000-0000-000050BE0000}"/>
    <cellStyle name="Percent 4 7 2 2 3 2 2 3" xfId="20050" xr:uid="{00000000-0005-0000-0000-000051BE0000}"/>
    <cellStyle name="Percent 4 7 2 2 3 2 2 4" xfId="40000" xr:uid="{00000000-0005-0000-0000-000052BE0000}"/>
    <cellStyle name="Percent 4 7 2 2 3 2 3" xfId="11498" xr:uid="{00000000-0005-0000-0000-000053BE0000}"/>
    <cellStyle name="Percent 4 7 2 2 3 2 3 2" xfId="31450" xr:uid="{00000000-0005-0000-0000-000054BE0000}"/>
    <cellStyle name="Percent 4 7 2 2 3 2 3 2 2" xfId="51400" xr:uid="{00000000-0005-0000-0000-000055BE0000}"/>
    <cellStyle name="Percent 4 7 2 2 3 2 3 3" xfId="22900" xr:uid="{00000000-0005-0000-0000-000056BE0000}"/>
    <cellStyle name="Percent 4 7 2 2 3 2 3 4" xfId="42850" xr:uid="{00000000-0005-0000-0000-000057BE0000}"/>
    <cellStyle name="Percent 4 7 2 2 3 2 4" xfId="17198" xr:uid="{00000000-0005-0000-0000-000058BE0000}"/>
    <cellStyle name="Percent 4 7 2 2 3 2 4 2" xfId="37150" xr:uid="{00000000-0005-0000-0000-000059BE0000}"/>
    <cellStyle name="Percent 4 7 2 2 3 2 5" xfId="25750" xr:uid="{00000000-0005-0000-0000-00005ABE0000}"/>
    <cellStyle name="Percent 4 7 2 2 3 2 5 2" xfId="45700" xr:uid="{00000000-0005-0000-0000-00005BBE0000}"/>
    <cellStyle name="Percent 4 7 2 2 3 2 6" xfId="14348" xr:uid="{00000000-0005-0000-0000-00005CBE0000}"/>
    <cellStyle name="Percent 4 7 2 2 3 2 7" xfId="34300" xr:uid="{00000000-0005-0000-0000-00005DBE0000}"/>
    <cellStyle name="Percent 4 7 2 2 3 3" xfId="8645" xr:uid="{00000000-0005-0000-0000-00005EBE0000}"/>
    <cellStyle name="Percent 4 7 2 2 3 3 2" xfId="28599" xr:uid="{00000000-0005-0000-0000-00005FBE0000}"/>
    <cellStyle name="Percent 4 7 2 2 3 3 2 2" xfId="48549" xr:uid="{00000000-0005-0000-0000-000060BE0000}"/>
    <cellStyle name="Percent 4 7 2 2 3 3 3" xfId="20049" xr:uid="{00000000-0005-0000-0000-000061BE0000}"/>
    <cellStyle name="Percent 4 7 2 2 3 3 4" xfId="39999" xr:uid="{00000000-0005-0000-0000-000062BE0000}"/>
    <cellStyle name="Percent 4 7 2 2 3 4" xfId="11497" xr:uid="{00000000-0005-0000-0000-000063BE0000}"/>
    <cellStyle name="Percent 4 7 2 2 3 4 2" xfId="31449" xr:uid="{00000000-0005-0000-0000-000064BE0000}"/>
    <cellStyle name="Percent 4 7 2 2 3 4 2 2" xfId="51399" xr:uid="{00000000-0005-0000-0000-000065BE0000}"/>
    <cellStyle name="Percent 4 7 2 2 3 4 3" xfId="22899" xr:uid="{00000000-0005-0000-0000-000066BE0000}"/>
    <cellStyle name="Percent 4 7 2 2 3 4 4" xfId="42849" xr:uid="{00000000-0005-0000-0000-000067BE0000}"/>
    <cellStyle name="Percent 4 7 2 2 3 5" xfId="17197" xr:uid="{00000000-0005-0000-0000-000068BE0000}"/>
    <cellStyle name="Percent 4 7 2 2 3 5 2" xfId="37149" xr:uid="{00000000-0005-0000-0000-000069BE0000}"/>
    <cellStyle name="Percent 4 7 2 2 3 6" xfId="25749" xr:uid="{00000000-0005-0000-0000-00006ABE0000}"/>
    <cellStyle name="Percent 4 7 2 2 3 6 2" xfId="45699" xr:uid="{00000000-0005-0000-0000-00006BBE0000}"/>
    <cellStyle name="Percent 4 7 2 2 3 7" xfId="14347" xr:uid="{00000000-0005-0000-0000-00006CBE0000}"/>
    <cellStyle name="Percent 4 7 2 2 3 8" xfId="34299" xr:uid="{00000000-0005-0000-0000-00006DBE0000}"/>
    <cellStyle name="Percent 4 7 2 2 4" xfId="4522" xr:uid="{00000000-0005-0000-0000-00006EBE0000}"/>
    <cellStyle name="Percent 4 7 2 2 4 2" xfId="8647" xr:uid="{00000000-0005-0000-0000-00006FBE0000}"/>
    <cellStyle name="Percent 4 7 2 2 4 2 2" xfId="28601" xr:uid="{00000000-0005-0000-0000-000070BE0000}"/>
    <cellStyle name="Percent 4 7 2 2 4 2 2 2" xfId="48551" xr:uid="{00000000-0005-0000-0000-000071BE0000}"/>
    <cellStyle name="Percent 4 7 2 2 4 2 3" xfId="20051" xr:uid="{00000000-0005-0000-0000-000072BE0000}"/>
    <cellStyle name="Percent 4 7 2 2 4 2 4" xfId="40001" xr:uid="{00000000-0005-0000-0000-000073BE0000}"/>
    <cellStyle name="Percent 4 7 2 2 4 3" xfId="11499" xr:uid="{00000000-0005-0000-0000-000074BE0000}"/>
    <cellStyle name="Percent 4 7 2 2 4 3 2" xfId="31451" xr:uid="{00000000-0005-0000-0000-000075BE0000}"/>
    <cellStyle name="Percent 4 7 2 2 4 3 2 2" xfId="51401" xr:uid="{00000000-0005-0000-0000-000076BE0000}"/>
    <cellStyle name="Percent 4 7 2 2 4 3 3" xfId="22901" xr:uid="{00000000-0005-0000-0000-000077BE0000}"/>
    <cellStyle name="Percent 4 7 2 2 4 3 4" xfId="42851" xr:uid="{00000000-0005-0000-0000-000078BE0000}"/>
    <cellStyle name="Percent 4 7 2 2 4 4" xfId="17199" xr:uid="{00000000-0005-0000-0000-000079BE0000}"/>
    <cellStyle name="Percent 4 7 2 2 4 4 2" xfId="37151" xr:uid="{00000000-0005-0000-0000-00007ABE0000}"/>
    <cellStyle name="Percent 4 7 2 2 4 5" xfId="25751" xr:uid="{00000000-0005-0000-0000-00007BBE0000}"/>
    <cellStyle name="Percent 4 7 2 2 4 5 2" xfId="45701" xr:uid="{00000000-0005-0000-0000-00007CBE0000}"/>
    <cellStyle name="Percent 4 7 2 2 4 6" xfId="14349" xr:uid="{00000000-0005-0000-0000-00007DBE0000}"/>
    <cellStyle name="Percent 4 7 2 2 4 7" xfId="34301" xr:uid="{00000000-0005-0000-0000-00007EBE0000}"/>
    <cellStyle name="Percent 4 7 2 2 5" xfId="8642" xr:uid="{00000000-0005-0000-0000-00007FBE0000}"/>
    <cellStyle name="Percent 4 7 2 2 5 2" xfId="28596" xr:uid="{00000000-0005-0000-0000-000080BE0000}"/>
    <cellStyle name="Percent 4 7 2 2 5 2 2" xfId="48546" xr:uid="{00000000-0005-0000-0000-000081BE0000}"/>
    <cellStyle name="Percent 4 7 2 2 5 3" xfId="20046" xr:uid="{00000000-0005-0000-0000-000082BE0000}"/>
    <cellStyle name="Percent 4 7 2 2 5 4" xfId="39996" xr:uid="{00000000-0005-0000-0000-000083BE0000}"/>
    <cellStyle name="Percent 4 7 2 2 6" xfId="11494" xr:uid="{00000000-0005-0000-0000-000084BE0000}"/>
    <cellStyle name="Percent 4 7 2 2 6 2" xfId="31446" xr:uid="{00000000-0005-0000-0000-000085BE0000}"/>
    <cellStyle name="Percent 4 7 2 2 6 2 2" xfId="51396" xr:uid="{00000000-0005-0000-0000-000086BE0000}"/>
    <cellStyle name="Percent 4 7 2 2 6 3" xfId="22896" xr:uid="{00000000-0005-0000-0000-000087BE0000}"/>
    <cellStyle name="Percent 4 7 2 2 6 4" xfId="42846" xr:uid="{00000000-0005-0000-0000-000088BE0000}"/>
    <cellStyle name="Percent 4 7 2 2 7" xfId="17194" xr:uid="{00000000-0005-0000-0000-000089BE0000}"/>
    <cellStyle name="Percent 4 7 2 2 7 2" xfId="37146" xr:uid="{00000000-0005-0000-0000-00008ABE0000}"/>
    <cellStyle name="Percent 4 7 2 2 8" xfId="25746" xr:uid="{00000000-0005-0000-0000-00008BBE0000}"/>
    <cellStyle name="Percent 4 7 2 2 8 2" xfId="45696" xr:uid="{00000000-0005-0000-0000-00008CBE0000}"/>
    <cellStyle name="Percent 4 7 2 2 9" xfId="14344" xr:uid="{00000000-0005-0000-0000-00008DBE0000}"/>
    <cellStyle name="Percent 4 7 2 3" xfId="4523" xr:uid="{00000000-0005-0000-0000-00008EBE0000}"/>
    <cellStyle name="Percent 4 7 2 3 2" xfId="4524" xr:uid="{00000000-0005-0000-0000-00008FBE0000}"/>
    <cellStyle name="Percent 4 7 2 3 2 2" xfId="8649" xr:uid="{00000000-0005-0000-0000-000090BE0000}"/>
    <cellStyle name="Percent 4 7 2 3 2 2 2" xfId="28603" xr:uid="{00000000-0005-0000-0000-000091BE0000}"/>
    <cellStyle name="Percent 4 7 2 3 2 2 2 2" xfId="48553" xr:uid="{00000000-0005-0000-0000-000092BE0000}"/>
    <cellStyle name="Percent 4 7 2 3 2 2 3" xfId="20053" xr:uid="{00000000-0005-0000-0000-000093BE0000}"/>
    <cellStyle name="Percent 4 7 2 3 2 2 4" xfId="40003" xr:uid="{00000000-0005-0000-0000-000094BE0000}"/>
    <cellStyle name="Percent 4 7 2 3 2 3" xfId="11501" xr:uid="{00000000-0005-0000-0000-000095BE0000}"/>
    <cellStyle name="Percent 4 7 2 3 2 3 2" xfId="31453" xr:uid="{00000000-0005-0000-0000-000096BE0000}"/>
    <cellStyle name="Percent 4 7 2 3 2 3 2 2" xfId="51403" xr:uid="{00000000-0005-0000-0000-000097BE0000}"/>
    <cellStyle name="Percent 4 7 2 3 2 3 3" xfId="22903" xr:uid="{00000000-0005-0000-0000-000098BE0000}"/>
    <cellStyle name="Percent 4 7 2 3 2 3 4" xfId="42853" xr:uid="{00000000-0005-0000-0000-000099BE0000}"/>
    <cellStyle name="Percent 4 7 2 3 2 4" xfId="17201" xr:uid="{00000000-0005-0000-0000-00009ABE0000}"/>
    <cellStyle name="Percent 4 7 2 3 2 4 2" xfId="37153" xr:uid="{00000000-0005-0000-0000-00009BBE0000}"/>
    <cellStyle name="Percent 4 7 2 3 2 5" xfId="25753" xr:uid="{00000000-0005-0000-0000-00009CBE0000}"/>
    <cellStyle name="Percent 4 7 2 3 2 5 2" xfId="45703" xr:uid="{00000000-0005-0000-0000-00009DBE0000}"/>
    <cellStyle name="Percent 4 7 2 3 2 6" xfId="14351" xr:uid="{00000000-0005-0000-0000-00009EBE0000}"/>
    <cellStyle name="Percent 4 7 2 3 2 7" xfId="34303" xr:uid="{00000000-0005-0000-0000-00009FBE0000}"/>
    <cellStyle name="Percent 4 7 2 3 3" xfId="8648" xr:uid="{00000000-0005-0000-0000-0000A0BE0000}"/>
    <cellStyle name="Percent 4 7 2 3 3 2" xfId="28602" xr:uid="{00000000-0005-0000-0000-0000A1BE0000}"/>
    <cellStyle name="Percent 4 7 2 3 3 2 2" xfId="48552" xr:uid="{00000000-0005-0000-0000-0000A2BE0000}"/>
    <cellStyle name="Percent 4 7 2 3 3 3" xfId="20052" xr:uid="{00000000-0005-0000-0000-0000A3BE0000}"/>
    <cellStyle name="Percent 4 7 2 3 3 4" xfId="40002" xr:uid="{00000000-0005-0000-0000-0000A4BE0000}"/>
    <cellStyle name="Percent 4 7 2 3 4" xfId="11500" xr:uid="{00000000-0005-0000-0000-0000A5BE0000}"/>
    <cellStyle name="Percent 4 7 2 3 4 2" xfId="31452" xr:uid="{00000000-0005-0000-0000-0000A6BE0000}"/>
    <cellStyle name="Percent 4 7 2 3 4 2 2" xfId="51402" xr:uid="{00000000-0005-0000-0000-0000A7BE0000}"/>
    <cellStyle name="Percent 4 7 2 3 4 3" xfId="22902" xr:uid="{00000000-0005-0000-0000-0000A8BE0000}"/>
    <cellStyle name="Percent 4 7 2 3 4 4" xfId="42852" xr:uid="{00000000-0005-0000-0000-0000A9BE0000}"/>
    <cellStyle name="Percent 4 7 2 3 5" xfId="17200" xr:uid="{00000000-0005-0000-0000-0000AABE0000}"/>
    <cellStyle name="Percent 4 7 2 3 5 2" xfId="37152" xr:uid="{00000000-0005-0000-0000-0000ABBE0000}"/>
    <cellStyle name="Percent 4 7 2 3 6" xfId="25752" xr:uid="{00000000-0005-0000-0000-0000ACBE0000}"/>
    <cellStyle name="Percent 4 7 2 3 6 2" xfId="45702" xr:uid="{00000000-0005-0000-0000-0000ADBE0000}"/>
    <cellStyle name="Percent 4 7 2 3 7" xfId="14350" xr:uid="{00000000-0005-0000-0000-0000AEBE0000}"/>
    <cellStyle name="Percent 4 7 2 3 8" xfId="34302" xr:uid="{00000000-0005-0000-0000-0000AFBE0000}"/>
    <cellStyle name="Percent 4 7 2 4" xfId="4525" xr:uid="{00000000-0005-0000-0000-0000B0BE0000}"/>
    <cellStyle name="Percent 4 7 2 4 2" xfId="4526" xr:uid="{00000000-0005-0000-0000-0000B1BE0000}"/>
    <cellStyle name="Percent 4 7 2 4 2 2" xfId="8651" xr:uid="{00000000-0005-0000-0000-0000B2BE0000}"/>
    <cellStyle name="Percent 4 7 2 4 2 2 2" xfId="28605" xr:uid="{00000000-0005-0000-0000-0000B3BE0000}"/>
    <cellStyle name="Percent 4 7 2 4 2 2 2 2" xfId="48555" xr:uid="{00000000-0005-0000-0000-0000B4BE0000}"/>
    <cellStyle name="Percent 4 7 2 4 2 2 3" xfId="20055" xr:uid="{00000000-0005-0000-0000-0000B5BE0000}"/>
    <cellStyle name="Percent 4 7 2 4 2 2 4" xfId="40005" xr:uid="{00000000-0005-0000-0000-0000B6BE0000}"/>
    <cellStyle name="Percent 4 7 2 4 2 3" xfId="11503" xr:uid="{00000000-0005-0000-0000-0000B7BE0000}"/>
    <cellStyle name="Percent 4 7 2 4 2 3 2" xfId="31455" xr:uid="{00000000-0005-0000-0000-0000B8BE0000}"/>
    <cellStyle name="Percent 4 7 2 4 2 3 2 2" xfId="51405" xr:uid="{00000000-0005-0000-0000-0000B9BE0000}"/>
    <cellStyle name="Percent 4 7 2 4 2 3 3" xfId="22905" xr:uid="{00000000-0005-0000-0000-0000BABE0000}"/>
    <cellStyle name="Percent 4 7 2 4 2 3 4" xfId="42855" xr:uid="{00000000-0005-0000-0000-0000BBBE0000}"/>
    <cellStyle name="Percent 4 7 2 4 2 4" xfId="17203" xr:uid="{00000000-0005-0000-0000-0000BCBE0000}"/>
    <cellStyle name="Percent 4 7 2 4 2 4 2" xfId="37155" xr:uid="{00000000-0005-0000-0000-0000BDBE0000}"/>
    <cellStyle name="Percent 4 7 2 4 2 5" xfId="25755" xr:uid="{00000000-0005-0000-0000-0000BEBE0000}"/>
    <cellStyle name="Percent 4 7 2 4 2 5 2" xfId="45705" xr:uid="{00000000-0005-0000-0000-0000BFBE0000}"/>
    <cellStyle name="Percent 4 7 2 4 2 6" xfId="14353" xr:uid="{00000000-0005-0000-0000-0000C0BE0000}"/>
    <cellStyle name="Percent 4 7 2 4 2 7" xfId="34305" xr:uid="{00000000-0005-0000-0000-0000C1BE0000}"/>
    <cellStyle name="Percent 4 7 2 4 3" xfId="8650" xr:uid="{00000000-0005-0000-0000-0000C2BE0000}"/>
    <cellStyle name="Percent 4 7 2 4 3 2" xfId="28604" xr:uid="{00000000-0005-0000-0000-0000C3BE0000}"/>
    <cellStyle name="Percent 4 7 2 4 3 2 2" xfId="48554" xr:uid="{00000000-0005-0000-0000-0000C4BE0000}"/>
    <cellStyle name="Percent 4 7 2 4 3 3" xfId="20054" xr:uid="{00000000-0005-0000-0000-0000C5BE0000}"/>
    <cellStyle name="Percent 4 7 2 4 3 4" xfId="40004" xr:uid="{00000000-0005-0000-0000-0000C6BE0000}"/>
    <cellStyle name="Percent 4 7 2 4 4" xfId="11502" xr:uid="{00000000-0005-0000-0000-0000C7BE0000}"/>
    <cellStyle name="Percent 4 7 2 4 4 2" xfId="31454" xr:uid="{00000000-0005-0000-0000-0000C8BE0000}"/>
    <cellStyle name="Percent 4 7 2 4 4 2 2" xfId="51404" xr:uid="{00000000-0005-0000-0000-0000C9BE0000}"/>
    <cellStyle name="Percent 4 7 2 4 4 3" xfId="22904" xr:uid="{00000000-0005-0000-0000-0000CABE0000}"/>
    <cellStyle name="Percent 4 7 2 4 4 4" xfId="42854" xr:uid="{00000000-0005-0000-0000-0000CBBE0000}"/>
    <cellStyle name="Percent 4 7 2 4 5" xfId="17202" xr:uid="{00000000-0005-0000-0000-0000CCBE0000}"/>
    <cellStyle name="Percent 4 7 2 4 5 2" xfId="37154" xr:uid="{00000000-0005-0000-0000-0000CDBE0000}"/>
    <cellStyle name="Percent 4 7 2 4 6" xfId="25754" xr:uid="{00000000-0005-0000-0000-0000CEBE0000}"/>
    <cellStyle name="Percent 4 7 2 4 6 2" xfId="45704" xr:uid="{00000000-0005-0000-0000-0000CFBE0000}"/>
    <cellStyle name="Percent 4 7 2 4 7" xfId="14352" xr:uid="{00000000-0005-0000-0000-0000D0BE0000}"/>
    <cellStyle name="Percent 4 7 2 4 8" xfId="34304" xr:uid="{00000000-0005-0000-0000-0000D1BE0000}"/>
    <cellStyle name="Percent 4 7 2 5" xfId="4527" xr:uid="{00000000-0005-0000-0000-0000D2BE0000}"/>
    <cellStyle name="Percent 4 7 2 5 2" xfId="8652" xr:uid="{00000000-0005-0000-0000-0000D3BE0000}"/>
    <cellStyle name="Percent 4 7 2 5 2 2" xfId="28606" xr:uid="{00000000-0005-0000-0000-0000D4BE0000}"/>
    <cellStyle name="Percent 4 7 2 5 2 2 2" xfId="48556" xr:uid="{00000000-0005-0000-0000-0000D5BE0000}"/>
    <cellStyle name="Percent 4 7 2 5 2 3" xfId="20056" xr:uid="{00000000-0005-0000-0000-0000D6BE0000}"/>
    <cellStyle name="Percent 4 7 2 5 2 4" xfId="40006" xr:uid="{00000000-0005-0000-0000-0000D7BE0000}"/>
    <cellStyle name="Percent 4 7 2 5 3" xfId="11504" xr:uid="{00000000-0005-0000-0000-0000D8BE0000}"/>
    <cellStyle name="Percent 4 7 2 5 3 2" xfId="31456" xr:uid="{00000000-0005-0000-0000-0000D9BE0000}"/>
    <cellStyle name="Percent 4 7 2 5 3 2 2" xfId="51406" xr:uid="{00000000-0005-0000-0000-0000DABE0000}"/>
    <cellStyle name="Percent 4 7 2 5 3 3" xfId="22906" xr:uid="{00000000-0005-0000-0000-0000DBBE0000}"/>
    <cellStyle name="Percent 4 7 2 5 3 4" xfId="42856" xr:uid="{00000000-0005-0000-0000-0000DCBE0000}"/>
    <cellStyle name="Percent 4 7 2 5 4" xfId="17204" xr:uid="{00000000-0005-0000-0000-0000DDBE0000}"/>
    <cellStyle name="Percent 4 7 2 5 4 2" xfId="37156" xr:uid="{00000000-0005-0000-0000-0000DEBE0000}"/>
    <cellStyle name="Percent 4 7 2 5 5" xfId="25756" xr:uid="{00000000-0005-0000-0000-0000DFBE0000}"/>
    <cellStyle name="Percent 4 7 2 5 5 2" xfId="45706" xr:uid="{00000000-0005-0000-0000-0000E0BE0000}"/>
    <cellStyle name="Percent 4 7 2 5 6" xfId="14354" xr:uid="{00000000-0005-0000-0000-0000E1BE0000}"/>
    <cellStyle name="Percent 4 7 2 5 7" xfId="34306" xr:uid="{00000000-0005-0000-0000-0000E2BE0000}"/>
    <cellStyle name="Percent 4 7 2 6" xfId="8641" xr:uid="{00000000-0005-0000-0000-0000E3BE0000}"/>
    <cellStyle name="Percent 4 7 2 6 2" xfId="28595" xr:uid="{00000000-0005-0000-0000-0000E4BE0000}"/>
    <cellStyle name="Percent 4 7 2 6 2 2" xfId="48545" xr:uid="{00000000-0005-0000-0000-0000E5BE0000}"/>
    <cellStyle name="Percent 4 7 2 6 3" xfId="20045" xr:uid="{00000000-0005-0000-0000-0000E6BE0000}"/>
    <cellStyle name="Percent 4 7 2 6 4" xfId="39995" xr:uid="{00000000-0005-0000-0000-0000E7BE0000}"/>
    <cellStyle name="Percent 4 7 2 7" xfId="11493" xr:uid="{00000000-0005-0000-0000-0000E8BE0000}"/>
    <cellStyle name="Percent 4 7 2 7 2" xfId="31445" xr:uid="{00000000-0005-0000-0000-0000E9BE0000}"/>
    <cellStyle name="Percent 4 7 2 7 2 2" xfId="51395" xr:uid="{00000000-0005-0000-0000-0000EABE0000}"/>
    <cellStyle name="Percent 4 7 2 7 3" xfId="22895" xr:uid="{00000000-0005-0000-0000-0000EBBE0000}"/>
    <cellStyle name="Percent 4 7 2 7 4" xfId="42845" xr:uid="{00000000-0005-0000-0000-0000ECBE0000}"/>
    <cellStyle name="Percent 4 7 2 8" xfId="17193" xr:uid="{00000000-0005-0000-0000-0000EDBE0000}"/>
    <cellStyle name="Percent 4 7 2 8 2" xfId="37145" xr:uid="{00000000-0005-0000-0000-0000EEBE0000}"/>
    <cellStyle name="Percent 4 7 2 9" xfId="25745" xr:uid="{00000000-0005-0000-0000-0000EFBE0000}"/>
    <cellStyle name="Percent 4 7 2 9 2" xfId="45695" xr:uid="{00000000-0005-0000-0000-0000F0BE0000}"/>
    <cellStyle name="Percent 4 7 3" xfId="4528" xr:uid="{00000000-0005-0000-0000-0000F1BE0000}"/>
    <cellStyle name="Percent 4 7 3 10" xfId="14355" xr:uid="{00000000-0005-0000-0000-0000F2BE0000}"/>
    <cellStyle name="Percent 4 7 3 11" xfId="34307" xr:uid="{00000000-0005-0000-0000-0000F3BE0000}"/>
    <cellStyle name="Percent 4 7 3 2" xfId="4529" xr:uid="{00000000-0005-0000-0000-0000F4BE0000}"/>
    <cellStyle name="Percent 4 7 3 2 10" xfId="34308" xr:uid="{00000000-0005-0000-0000-0000F5BE0000}"/>
    <cellStyle name="Percent 4 7 3 2 2" xfId="4530" xr:uid="{00000000-0005-0000-0000-0000F6BE0000}"/>
    <cellStyle name="Percent 4 7 3 2 2 2" xfId="4531" xr:uid="{00000000-0005-0000-0000-0000F7BE0000}"/>
    <cellStyle name="Percent 4 7 3 2 2 2 2" xfId="8656" xr:uid="{00000000-0005-0000-0000-0000F8BE0000}"/>
    <cellStyle name="Percent 4 7 3 2 2 2 2 2" xfId="28610" xr:uid="{00000000-0005-0000-0000-0000F9BE0000}"/>
    <cellStyle name="Percent 4 7 3 2 2 2 2 2 2" xfId="48560" xr:uid="{00000000-0005-0000-0000-0000FABE0000}"/>
    <cellStyle name="Percent 4 7 3 2 2 2 2 3" xfId="20060" xr:uid="{00000000-0005-0000-0000-0000FBBE0000}"/>
    <cellStyle name="Percent 4 7 3 2 2 2 2 4" xfId="40010" xr:uid="{00000000-0005-0000-0000-0000FCBE0000}"/>
    <cellStyle name="Percent 4 7 3 2 2 2 3" xfId="11508" xr:uid="{00000000-0005-0000-0000-0000FDBE0000}"/>
    <cellStyle name="Percent 4 7 3 2 2 2 3 2" xfId="31460" xr:uid="{00000000-0005-0000-0000-0000FEBE0000}"/>
    <cellStyle name="Percent 4 7 3 2 2 2 3 2 2" xfId="51410" xr:uid="{00000000-0005-0000-0000-0000FFBE0000}"/>
    <cellStyle name="Percent 4 7 3 2 2 2 3 3" xfId="22910" xr:uid="{00000000-0005-0000-0000-000000BF0000}"/>
    <cellStyle name="Percent 4 7 3 2 2 2 3 4" xfId="42860" xr:uid="{00000000-0005-0000-0000-000001BF0000}"/>
    <cellStyle name="Percent 4 7 3 2 2 2 4" xfId="17208" xr:uid="{00000000-0005-0000-0000-000002BF0000}"/>
    <cellStyle name="Percent 4 7 3 2 2 2 4 2" xfId="37160" xr:uid="{00000000-0005-0000-0000-000003BF0000}"/>
    <cellStyle name="Percent 4 7 3 2 2 2 5" xfId="25760" xr:uid="{00000000-0005-0000-0000-000004BF0000}"/>
    <cellStyle name="Percent 4 7 3 2 2 2 5 2" xfId="45710" xr:uid="{00000000-0005-0000-0000-000005BF0000}"/>
    <cellStyle name="Percent 4 7 3 2 2 2 6" xfId="14358" xr:uid="{00000000-0005-0000-0000-000006BF0000}"/>
    <cellStyle name="Percent 4 7 3 2 2 2 7" xfId="34310" xr:uid="{00000000-0005-0000-0000-000007BF0000}"/>
    <cellStyle name="Percent 4 7 3 2 2 3" xfId="8655" xr:uid="{00000000-0005-0000-0000-000008BF0000}"/>
    <cellStyle name="Percent 4 7 3 2 2 3 2" xfId="28609" xr:uid="{00000000-0005-0000-0000-000009BF0000}"/>
    <cellStyle name="Percent 4 7 3 2 2 3 2 2" xfId="48559" xr:uid="{00000000-0005-0000-0000-00000ABF0000}"/>
    <cellStyle name="Percent 4 7 3 2 2 3 3" xfId="20059" xr:uid="{00000000-0005-0000-0000-00000BBF0000}"/>
    <cellStyle name="Percent 4 7 3 2 2 3 4" xfId="40009" xr:uid="{00000000-0005-0000-0000-00000CBF0000}"/>
    <cellStyle name="Percent 4 7 3 2 2 4" xfId="11507" xr:uid="{00000000-0005-0000-0000-00000DBF0000}"/>
    <cellStyle name="Percent 4 7 3 2 2 4 2" xfId="31459" xr:uid="{00000000-0005-0000-0000-00000EBF0000}"/>
    <cellStyle name="Percent 4 7 3 2 2 4 2 2" xfId="51409" xr:uid="{00000000-0005-0000-0000-00000FBF0000}"/>
    <cellStyle name="Percent 4 7 3 2 2 4 3" xfId="22909" xr:uid="{00000000-0005-0000-0000-000010BF0000}"/>
    <cellStyle name="Percent 4 7 3 2 2 4 4" xfId="42859" xr:uid="{00000000-0005-0000-0000-000011BF0000}"/>
    <cellStyle name="Percent 4 7 3 2 2 5" xfId="17207" xr:uid="{00000000-0005-0000-0000-000012BF0000}"/>
    <cellStyle name="Percent 4 7 3 2 2 5 2" xfId="37159" xr:uid="{00000000-0005-0000-0000-000013BF0000}"/>
    <cellStyle name="Percent 4 7 3 2 2 6" xfId="25759" xr:uid="{00000000-0005-0000-0000-000014BF0000}"/>
    <cellStyle name="Percent 4 7 3 2 2 6 2" xfId="45709" xr:uid="{00000000-0005-0000-0000-000015BF0000}"/>
    <cellStyle name="Percent 4 7 3 2 2 7" xfId="14357" xr:uid="{00000000-0005-0000-0000-000016BF0000}"/>
    <cellStyle name="Percent 4 7 3 2 2 8" xfId="34309" xr:uid="{00000000-0005-0000-0000-000017BF0000}"/>
    <cellStyle name="Percent 4 7 3 2 3" xfId="4532" xr:uid="{00000000-0005-0000-0000-000018BF0000}"/>
    <cellStyle name="Percent 4 7 3 2 3 2" xfId="4533" xr:uid="{00000000-0005-0000-0000-000019BF0000}"/>
    <cellStyle name="Percent 4 7 3 2 3 2 2" xfId="8658" xr:uid="{00000000-0005-0000-0000-00001ABF0000}"/>
    <cellStyle name="Percent 4 7 3 2 3 2 2 2" xfId="28612" xr:uid="{00000000-0005-0000-0000-00001BBF0000}"/>
    <cellStyle name="Percent 4 7 3 2 3 2 2 2 2" xfId="48562" xr:uid="{00000000-0005-0000-0000-00001CBF0000}"/>
    <cellStyle name="Percent 4 7 3 2 3 2 2 3" xfId="20062" xr:uid="{00000000-0005-0000-0000-00001DBF0000}"/>
    <cellStyle name="Percent 4 7 3 2 3 2 2 4" xfId="40012" xr:uid="{00000000-0005-0000-0000-00001EBF0000}"/>
    <cellStyle name="Percent 4 7 3 2 3 2 3" xfId="11510" xr:uid="{00000000-0005-0000-0000-00001FBF0000}"/>
    <cellStyle name="Percent 4 7 3 2 3 2 3 2" xfId="31462" xr:uid="{00000000-0005-0000-0000-000020BF0000}"/>
    <cellStyle name="Percent 4 7 3 2 3 2 3 2 2" xfId="51412" xr:uid="{00000000-0005-0000-0000-000021BF0000}"/>
    <cellStyle name="Percent 4 7 3 2 3 2 3 3" xfId="22912" xr:uid="{00000000-0005-0000-0000-000022BF0000}"/>
    <cellStyle name="Percent 4 7 3 2 3 2 3 4" xfId="42862" xr:uid="{00000000-0005-0000-0000-000023BF0000}"/>
    <cellStyle name="Percent 4 7 3 2 3 2 4" xfId="17210" xr:uid="{00000000-0005-0000-0000-000024BF0000}"/>
    <cellStyle name="Percent 4 7 3 2 3 2 4 2" xfId="37162" xr:uid="{00000000-0005-0000-0000-000025BF0000}"/>
    <cellStyle name="Percent 4 7 3 2 3 2 5" xfId="25762" xr:uid="{00000000-0005-0000-0000-000026BF0000}"/>
    <cellStyle name="Percent 4 7 3 2 3 2 5 2" xfId="45712" xr:uid="{00000000-0005-0000-0000-000027BF0000}"/>
    <cellStyle name="Percent 4 7 3 2 3 2 6" xfId="14360" xr:uid="{00000000-0005-0000-0000-000028BF0000}"/>
    <cellStyle name="Percent 4 7 3 2 3 2 7" xfId="34312" xr:uid="{00000000-0005-0000-0000-000029BF0000}"/>
    <cellStyle name="Percent 4 7 3 2 3 3" xfId="8657" xr:uid="{00000000-0005-0000-0000-00002ABF0000}"/>
    <cellStyle name="Percent 4 7 3 2 3 3 2" xfId="28611" xr:uid="{00000000-0005-0000-0000-00002BBF0000}"/>
    <cellStyle name="Percent 4 7 3 2 3 3 2 2" xfId="48561" xr:uid="{00000000-0005-0000-0000-00002CBF0000}"/>
    <cellStyle name="Percent 4 7 3 2 3 3 3" xfId="20061" xr:uid="{00000000-0005-0000-0000-00002DBF0000}"/>
    <cellStyle name="Percent 4 7 3 2 3 3 4" xfId="40011" xr:uid="{00000000-0005-0000-0000-00002EBF0000}"/>
    <cellStyle name="Percent 4 7 3 2 3 4" xfId="11509" xr:uid="{00000000-0005-0000-0000-00002FBF0000}"/>
    <cellStyle name="Percent 4 7 3 2 3 4 2" xfId="31461" xr:uid="{00000000-0005-0000-0000-000030BF0000}"/>
    <cellStyle name="Percent 4 7 3 2 3 4 2 2" xfId="51411" xr:uid="{00000000-0005-0000-0000-000031BF0000}"/>
    <cellStyle name="Percent 4 7 3 2 3 4 3" xfId="22911" xr:uid="{00000000-0005-0000-0000-000032BF0000}"/>
    <cellStyle name="Percent 4 7 3 2 3 4 4" xfId="42861" xr:uid="{00000000-0005-0000-0000-000033BF0000}"/>
    <cellStyle name="Percent 4 7 3 2 3 5" xfId="17209" xr:uid="{00000000-0005-0000-0000-000034BF0000}"/>
    <cellStyle name="Percent 4 7 3 2 3 5 2" xfId="37161" xr:uid="{00000000-0005-0000-0000-000035BF0000}"/>
    <cellStyle name="Percent 4 7 3 2 3 6" xfId="25761" xr:uid="{00000000-0005-0000-0000-000036BF0000}"/>
    <cellStyle name="Percent 4 7 3 2 3 6 2" xfId="45711" xr:uid="{00000000-0005-0000-0000-000037BF0000}"/>
    <cellStyle name="Percent 4 7 3 2 3 7" xfId="14359" xr:uid="{00000000-0005-0000-0000-000038BF0000}"/>
    <cellStyle name="Percent 4 7 3 2 3 8" xfId="34311" xr:uid="{00000000-0005-0000-0000-000039BF0000}"/>
    <cellStyle name="Percent 4 7 3 2 4" xfId="4534" xr:uid="{00000000-0005-0000-0000-00003ABF0000}"/>
    <cellStyle name="Percent 4 7 3 2 4 2" xfId="8659" xr:uid="{00000000-0005-0000-0000-00003BBF0000}"/>
    <cellStyle name="Percent 4 7 3 2 4 2 2" xfId="28613" xr:uid="{00000000-0005-0000-0000-00003CBF0000}"/>
    <cellStyle name="Percent 4 7 3 2 4 2 2 2" xfId="48563" xr:uid="{00000000-0005-0000-0000-00003DBF0000}"/>
    <cellStyle name="Percent 4 7 3 2 4 2 3" xfId="20063" xr:uid="{00000000-0005-0000-0000-00003EBF0000}"/>
    <cellStyle name="Percent 4 7 3 2 4 2 4" xfId="40013" xr:uid="{00000000-0005-0000-0000-00003FBF0000}"/>
    <cellStyle name="Percent 4 7 3 2 4 3" xfId="11511" xr:uid="{00000000-0005-0000-0000-000040BF0000}"/>
    <cellStyle name="Percent 4 7 3 2 4 3 2" xfId="31463" xr:uid="{00000000-0005-0000-0000-000041BF0000}"/>
    <cellStyle name="Percent 4 7 3 2 4 3 2 2" xfId="51413" xr:uid="{00000000-0005-0000-0000-000042BF0000}"/>
    <cellStyle name="Percent 4 7 3 2 4 3 3" xfId="22913" xr:uid="{00000000-0005-0000-0000-000043BF0000}"/>
    <cellStyle name="Percent 4 7 3 2 4 3 4" xfId="42863" xr:uid="{00000000-0005-0000-0000-000044BF0000}"/>
    <cellStyle name="Percent 4 7 3 2 4 4" xfId="17211" xr:uid="{00000000-0005-0000-0000-000045BF0000}"/>
    <cellStyle name="Percent 4 7 3 2 4 4 2" xfId="37163" xr:uid="{00000000-0005-0000-0000-000046BF0000}"/>
    <cellStyle name="Percent 4 7 3 2 4 5" xfId="25763" xr:uid="{00000000-0005-0000-0000-000047BF0000}"/>
    <cellStyle name="Percent 4 7 3 2 4 5 2" xfId="45713" xr:uid="{00000000-0005-0000-0000-000048BF0000}"/>
    <cellStyle name="Percent 4 7 3 2 4 6" xfId="14361" xr:uid="{00000000-0005-0000-0000-000049BF0000}"/>
    <cellStyle name="Percent 4 7 3 2 4 7" xfId="34313" xr:uid="{00000000-0005-0000-0000-00004ABF0000}"/>
    <cellStyle name="Percent 4 7 3 2 5" xfId="8654" xr:uid="{00000000-0005-0000-0000-00004BBF0000}"/>
    <cellStyle name="Percent 4 7 3 2 5 2" xfId="28608" xr:uid="{00000000-0005-0000-0000-00004CBF0000}"/>
    <cellStyle name="Percent 4 7 3 2 5 2 2" xfId="48558" xr:uid="{00000000-0005-0000-0000-00004DBF0000}"/>
    <cellStyle name="Percent 4 7 3 2 5 3" xfId="20058" xr:uid="{00000000-0005-0000-0000-00004EBF0000}"/>
    <cellStyle name="Percent 4 7 3 2 5 4" xfId="40008" xr:uid="{00000000-0005-0000-0000-00004FBF0000}"/>
    <cellStyle name="Percent 4 7 3 2 6" xfId="11506" xr:uid="{00000000-0005-0000-0000-000050BF0000}"/>
    <cellStyle name="Percent 4 7 3 2 6 2" xfId="31458" xr:uid="{00000000-0005-0000-0000-000051BF0000}"/>
    <cellStyle name="Percent 4 7 3 2 6 2 2" xfId="51408" xr:uid="{00000000-0005-0000-0000-000052BF0000}"/>
    <cellStyle name="Percent 4 7 3 2 6 3" xfId="22908" xr:uid="{00000000-0005-0000-0000-000053BF0000}"/>
    <cellStyle name="Percent 4 7 3 2 6 4" xfId="42858" xr:uid="{00000000-0005-0000-0000-000054BF0000}"/>
    <cellStyle name="Percent 4 7 3 2 7" xfId="17206" xr:uid="{00000000-0005-0000-0000-000055BF0000}"/>
    <cellStyle name="Percent 4 7 3 2 7 2" xfId="37158" xr:uid="{00000000-0005-0000-0000-000056BF0000}"/>
    <cellStyle name="Percent 4 7 3 2 8" xfId="25758" xr:uid="{00000000-0005-0000-0000-000057BF0000}"/>
    <cellStyle name="Percent 4 7 3 2 8 2" xfId="45708" xr:uid="{00000000-0005-0000-0000-000058BF0000}"/>
    <cellStyle name="Percent 4 7 3 2 9" xfId="14356" xr:uid="{00000000-0005-0000-0000-000059BF0000}"/>
    <cellStyle name="Percent 4 7 3 3" xfId="4535" xr:uid="{00000000-0005-0000-0000-00005ABF0000}"/>
    <cellStyle name="Percent 4 7 3 3 2" xfId="4536" xr:uid="{00000000-0005-0000-0000-00005BBF0000}"/>
    <cellStyle name="Percent 4 7 3 3 2 2" xfId="8661" xr:uid="{00000000-0005-0000-0000-00005CBF0000}"/>
    <cellStyle name="Percent 4 7 3 3 2 2 2" xfId="28615" xr:uid="{00000000-0005-0000-0000-00005DBF0000}"/>
    <cellStyle name="Percent 4 7 3 3 2 2 2 2" xfId="48565" xr:uid="{00000000-0005-0000-0000-00005EBF0000}"/>
    <cellStyle name="Percent 4 7 3 3 2 2 3" xfId="20065" xr:uid="{00000000-0005-0000-0000-00005FBF0000}"/>
    <cellStyle name="Percent 4 7 3 3 2 2 4" xfId="40015" xr:uid="{00000000-0005-0000-0000-000060BF0000}"/>
    <cellStyle name="Percent 4 7 3 3 2 3" xfId="11513" xr:uid="{00000000-0005-0000-0000-000061BF0000}"/>
    <cellStyle name="Percent 4 7 3 3 2 3 2" xfId="31465" xr:uid="{00000000-0005-0000-0000-000062BF0000}"/>
    <cellStyle name="Percent 4 7 3 3 2 3 2 2" xfId="51415" xr:uid="{00000000-0005-0000-0000-000063BF0000}"/>
    <cellStyle name="Percent 4 7 3 3 2 3 3" xfId="22915" xr:uid="{00000000-0005-0000-0000-000064BF0000}"/>
    <cellStyle name="Percent 4 7 3 3 2 3 4" xfId="42865" xr:uid="{00000000-0005-0000-0000-000065BF0000}"/>
    <cellStyle name="Percent 4 7 3 3 2 4" xfId="17213" xr:uid="{00000000-0005-0000-0000-000066BF0000}"/>
    <cellStyle name="Percent 4 7 3 3 2 4 2" xfId="37165" xr:uid="{00000000-0005-0000-0000-000067BF0000}"/>
    <cellStyle name="Percent 4 7 3 3 2 5" xfId="25765" xr:uid="{00000000-0005-0000-0000-000068BF0000}"/>
    <cellStyle name="Percent 4 7 3 3 2 5 2" xfId="45715" xr:uid="{00000000-0005-0000-0000-000069BF0000}"/>
    <cellStyle name="Percent 4 7 3 3 2 6" xfId="14363" xr:uid="{00000000-0005-0000-0000-00006ABF0000}"/>
    <cellStyle name="Percent 4 7 3 3 2 7" xfId="34315" xr:uid="{00000000-0005-0000-0000-00006BBF0000}"/>
    <cellStyle name="Percent 4 7 3 3 3" xfId="8660" xr:uid="{00000000-0005-0000-0000-00006CBF0000}"/>
    <cellStyle name="Percent 4 7 3 3 3 2" xfId="28614" xr:uid="{00000000-0005-0000-0000-00006DBF0000}"/>
    <cellStyle name="Percent 4 7 3 3 3 2 2" xfId="48564" xr:uid="{00000000-0005-0000-0000-00006EBF0000}"/>
    <cellStyle name="Percent 4 7 3 3 3 3" xfId="20064" xr:uid="{00000000-0005-0000-0000-00006FBF0000}"/>
    <cellStyle name="Percent 4 7 3 3 3 4" xfId="40014" xr:uid="{00000000-0005-0000-0000-000070BF0000}"/>
    <cellStyle name="Percent 4 7 3 3 4" xfId="11512" xr:uid="{00000000-0005-0000-0000-000071BF0000}"/>
    <cellStyle name="Percent 4 7 3 3 4 2" xfId="31464" xr:uid="{00000000-0005-0000-0000-000072BF0000}"/>
    <cellStyle name="Percent 4 7 3 3 4 2 2" xfId="51414" xr:uid="{00000000-0005-0000-0000-000073BF0000}"/>
    <cellStyle name="Percent 4 7 3 3 4 3" xfId="22914" xr:uid="{00000000-0005-0000-0000-000074BF0000}"/>
    <cellStyle name="Percent 4 7 3 3 4 4" xfId="42864" xr:uid="{00000000-0005-0000-0000-000075BF0000}"/>
    <cellStyle name="Percent 4 7 3 3 5" xfId="17212" xr:uid="{00000000-0005-0000-0000-000076BF0000}"/>
    <cellStyle name="Percent 4 7 3 3 5 2" xfId="37164" xr:uid="{00000000-0005-0000-0000-000077BF0000}"/>
    <cellStyle name="Percent 4 7 3 3 6" xfId="25764" xr:uid="{00000000-0005-0000-0000-000078BF0000}"/>
    <cellStyle name="Percent 4 7 3 3 6 2" xfId="45714" xr:uid="{00000000-0005-0000-0000-000079BF0000}"/>
    <cellStyle name="Percent 4 7 3 3 7" xfId="14362" xr:uid="{00000000-0005-0000-0000-00007ABF0000}"/>
    <cellStyle name="Percent 4 7 3 3 8" xfId="34314" xr:uid="{00000000-0005-0000-0000-00007BBF0000}"/>
    <cellStyle name="Percent 4 7 3 4" xfId="4537" xr:uid="{00000000-0005-0000-0000-00007CBF0000}"/>
    <cellStyle name="Percent 4 7 3 4 2" xfId="4538" xr:uid="{00000000-0005-0000-0000-00007DBF0000}"/>
    <cellStyle name="Percent 4 7 3 4 2 2" xfId="8663" xr:uid="{00000000-0005-0000-0000-00007EBF0000}"/>
    <cellStyle name="Percent 4 7 3 4 2 2 2" xfId="28617" xr:uid="{00000000-0005-0000-0000-00007FBF0000}"/>
    <cellStyle name="Percent 4 7 3 4 2 2 2 2" xfId="48567" xr:uid="{00000000-0005-0000-0000-000080BF0000}"/>
    <cellStyle name="Percent 4 7 3 4 2 2 3" xfId="20067" xr:uid="{00000000-0005-0000-0000-000081BF0000}"/>
    <cellStyle name="Percent 4 7 3 4 2 2 4" xfId="40017" xr:uid="{00000000-0005-0000-0000-000082BF0000}"/>
    <cellStyle name="Percent 4 7 3 4 2 3" xfId="11515" xr:uid="{00000000-0005-0000-0000-000083BF0000}"/>
    <cellStyle name="Percent 4 7 3 4 2 3 2" xfId="31467" xr:uid="{00000000-0005-0000-0000-000084BF0000}"/>
    <cellStyle name="Percent 4 7 3 4 2 3 2 2" xfId="51417" xr:uid="{00000000-0005-0000-0000-000085BF0000}"/>
    <cellStyle name="Percent 4 7 3 4 2 3 3" xfId="22917" xr:uid="{00000000-0005-0000-0000-000086BF0000}"/>
    <cellStyle name="Percent 4 7 3 4 2 3 4" xfId="42867" xr:uid="{00000000-0005-0000-0000-000087BF0000}"/>
    <cellStyle name="Percent 4 7 3 4 2 4" xfId="17215" xr:uid="{00000000-0005-0000-0000-000088BF0000}"/>
    <cellStyle name="Percent 4 7 3 4 2 4 2" xfId="37167" xr:uid="{00000000-0005-0000-0000-000089BF0000}"/>
    <cellStyle name="Percent 4 7 3 4 2 5" xfId="25767" xr:uid="{00000000-0005-0000-0000-00008ABF0000}"/>
    <cellStyle name="Percent 4 7 3 4 2 5 2" xfId="45717" xr:uid="{00000000-0005-0000-0000-00008BBF0000}"/>
    <cellStyle name="Percent 4 7 3 4 2 6" xfId="14365" xr:uid="{00000000-0005-0000-0000-00008CBF0000}"/>
    <cellStyle name="Percent 4 7 3 4 2 7" xfId="34317" xr:uid="{00000000-0005-0000-0000-00008DBF0000}"/>
    <cellStyle name="Percent 4 7 3 4 3" xfId="8662" xr:uid="{00000000-0005-0000-0000-00008EBF0000}"/>
    <cellStyle name="Percent 4 7 3 4 3 2" xfId="28616" xr:uid="{00000000-0005-0000-0000-00008FBF0000}"/>
    <cellStyle name="Percent 4 7 3 4 3 2 2" xfId="48566" xr:uid="{00000000-0005-0000-0000-000090BF0000}"/>
    <cellStyle name="Percent 4 7 3 4 3 3" xfId="20066" xr:uid="{00000000-0005-0000-0000-000091BF0000}"/>
    <cellStyle name="Percent 4 7 3 4 3 4" xfId="40016" xr:uid="{00000000-0005-0000-0000-000092BF0000}"/>
    <cellStyle name="Percent 4 7 3 4 4" xfId="11514" xr:uid="{00000000-0005-0000-0000-000093BF0000}"/>
    <cellStyle name="Percent 4 7 3 4 4 2" xfId="31466" xr:uid="{00000000-0005-0000-0000-000094BF0000}"/>
    <cellStyle name="Percent 4 7 3 4 4 2 2" xfId="51416" xr:uid="{00000000-0005-0000-0000-000095BF0000}"/>
    <cellStyle name="Percent 4 7 3 4 4 3" xfId="22916" xr:uid="{00000000-0005-0000-0000-000096BF0000}"/>
    <cellStyle name="Percent 4 7 3 4 4 4" xfId="42866" xr:uid="{00000000-0005-0000-0000-000097BF0000}"/>
    <cellStyle name="Percent 4 7 3 4 5" xfId="17214" xr:uid="{00000000-0005-0000-0000-000098BF0000}"/>
    <cellStyle name="Percent 4 7 3 4 5 2" xfId="37166" xr:uid="{00000000-0005-0000-0000-000099BF0000}"/>
    <cellStyle name="Percent 4 7 3 4 6" xfId="25766" xr:uid="{00000000-0005-0000-0000-00009ABF0000}"/>
    <cellStyle name="Percent 4 7 3 4 6 2" xfId="45716" xr:uid="{00000000-0005-0000-0000-00009BBF0000}"/>
    <cellStyle name="Percent 4 7 3 4 7" xfId="14364" xr:uid="{00000000-0005-0000-0000-00009CBF0000}"/>
    <cellStyle name="Percent 4 7 3 4 8" xfId="34316" xr:uid="{00000000-0005-0000-0000-00009DBF0000}"/>
    <cellStyle name="Percent 4 7 3 5" xfId="4539" xr:uid="{00000000-0005-0000-0000-00009EBF0000}"/>
    <cellStyle name="Percent 4 7 3 5 2" xfId="8664" xr:uid="{00000000-0005-0000-0000-00009FBF0000}"/>
    <cellStyle name="Percent 4 7 3 5 2 2" xfId="28618" xr:uid="{00000000-0005-0000-0000-0000A0BF0000}"/>
    <cellStyle name="Percent 4 7 3 5 2 2 2" xfId="48568" xr:uid="{00000000-0005-0000-0000-0000A1BF0000}"/>
    <cellStyle name="Percent 4 7 3 5 2 3" xfId="20068" xr:uid="{00000000-0005-0000-0000-0000A2BF0000}"/>
    <cellStyle name="Percent 4 7 3 5 2 4" xfId="40018" xr:uid="{00000000-0005-0000-0000-0000A3BF0000}"/>
    <cellStyle name="Percent 4 7 3 5 3" xfId="11516" xr:uid="{00000000-0005-0000-0000-0000A4BF0000}"/>
    <cellStyle name="Percent 4 7 3 5 3 2" xfId="31468" xr:uid="{00000000-0005-0000-0000-0000A5BF0000}"/>
    <cellStyle name="Percent 4 7 3 5 3 2 2" xfId="51418" xr:uid="{00000000-0005-0000-0000-0000A6BF0000}"/>
    <cellStyle name="Percent 4 7 3 5 3 3" xfId="22918" xr:uid="{00000000-0005-0000-0000-0000A7BF0000}"/>
    <cellStyle name="Percent 4 7 3 5 3 4" xfId="42868" xr:uid="{00000000-0005-0000-0000-0000A8BF0000}"/>
    <cellStyle name="Percent 4 7 3 5 4" xfId="17216" xr:uid="{00000000-0005-0000-0000-0000A9BF0000}"/>
    <cellStyle name="Percent 4 7 3 5 4 2" xfId="37168" xr:uid="{00000000-0005-0000-0000-0000AABF0000}"/>
    <cellStyle name="Percent 4 7 3 5 5" xfId="25768" xr:uid="{00000000-0005-0000-0000-0000ABBF0000}"/>
    <cellStyle name="Percent 4 7 3 5 5 2" xfId="45718" xr:uid="{00000000-0005-0000-0000-0000ACBF0000}"/>
    <cellStyle name="Percent 4 7 3 5 6" xfId="14366" xr:uid="{00000000-0005-0000-0000-0000ADBF0000}"/>
    <cellStyle name="Percent 4 7 3 5 7" xfId="34318" xr:uid="{00000000-0005-0000-0000-0000AEBF0000}"/>
    <cellStyle name="Percent 4 7 3 6" xfId="8653" xr:uid="{00000000-0005-0000-0000-0000AFBF0000}"/>
    <cellStyle name="Percent 4 7 3 6 2" xfId="28607" xr:uid="{00000000-0005-0000-0000-0000B0BF0000}"/>
    <cellStyle name="Percent 4 7 3 6 2 2" xfId="48557" xr:uid="{00000000-0005-0000-0000-0000B1BF0000}"/>
    <cellStyle name="Percent 4 7 3 6 3" xfId="20057" xr:uid="{00000000-0005-0000-0000-0000B2BF0000}"/>
    <cellStyle name="Percent 4 7 3 6 4" xfId="40007" xr:uid="{00000000-0005-0000-0000-0000B3BF0000}"/>
    <cellStyle name="Percent 4 7 3 7" xfId="11505" xr:uid="{00000000-0005-0000-0000-0000B4BF0000}"/>
    <cellStyle name="Percent 4 7 3 7 2" xfId="31457" xr:uid="{00000000-0005-0000-0000-0000B5BF0000}"/>
    <cellStyle name="Percent 4 7 3 7 2 2" xfId="51407" xr:uid="{00000000-0005-0000-0000-0000B6BF0000}"/>
    <cellStyle name="Percent 4 7 3 7 3" xfId="22907" xr:uid="{00000000-0005-0000-0000-0000B7BF0000}"/>
    <cellStyle name="Percent 4 7 3 7 4" xfId="42857" xr:uid="{00000000-0005-0000-0000-0000B8BF0000}"/>
    <cellStyle name="Percent 4 7 3 8" xfId="17205" xr:uid="{00000000-0005-0000-0000-0000B9BF0000}"/>
    <cellStyle name="Percent 4 7 3 8 2" xfId="37157" xr:uid="{00000000-0005-0000-0000-0000BABF0000}"/>
    <cellStyle name="Percent 4 7 3 9" xfId="25757" xr:uid="{00000000-0005-0000-0000-0000BBBF0000}"/>
    <cellStyle name="Percent 4 7 3 9 2" xfId="45707" xr:uid="{00000000-0005-0000-0000-0000BCBF0000}"/>
    <cellStyle name="Percent 4 7 4" xfId="4540" xr:uid="{00000000-0005-0000-0000-0000BDBF0000}"/>
    <cellStyle name="Percent 4 7 4 10" xfId="14367" xr:uid="{00000000-0005-0000-0000-0000BEBF0000}"/>
    <cellStyle name="Percent 4 7 4 11" xfId="34319" xr:uid="{00000000-0005-0000-0000-0000BFBF0000}"/>
    <cellStyle name="Percent 4 7 4 2" xfId="4541" xr:uid="{00000000-0005-0000-0000-0000C0BF0000}"/>
    <cellStyle name="Percent 4 7 4 2 10" xfId="34320" xr:uid="{00000000-0005-0000-0000-0000C1BF0000}"/>
    <cellStyle name="Percent 4 7 4 2 2" xfId="4542" xr:uid="{00000000-0005-0000-0000-0000C2BF0000}"/>
    <cellStyle name="Percent 4 7 4 2 2 2" xfId="4543" xr:uid="{00000000-0005-0000-0000-0000C3BF0000}"/>
    <cellStyle name="Percent 4 7 4 2 2 2 2" xfId="8668" xr:uid="{00000000-0005-0000-0000-0000C4BF0000}"/>
    <cellStyle name="Percent 4 7 4 2 2 2 2 2" xfId="28622" xr:uid="{00000000-0005-0000-0000-0000C5BF0000}"/>
    <cellStyle name="Percent 4 7 4 2 2 2 2 2 2" xfId="48572" xr:uid="{00000000-0005-0000-0000-0000C6BF0000}"/>
    <cellStyle name="Percent 4 7 4 2 2 2 2 3" xfId="20072" xr:uid="{00000000-0005-0000-0000-0000C7BF0000}"/>
    <cellStyle name="Percent 4 7 4 2 2 2 2 4" xfId="40022" xr:uid="{00000000-0005-0000-0000-0000C8BF0000}"/>
    <cellStyle name="Percent 4 7 4 2 2 2 3" xfId="11520" xr:uid="{00000000-0005-0000-0000-0000C9BF0000}"/>
    <cellStyle name="Percent 4 7 4 2 2 2 3 2" xfId="31472" xr:uid="{00000000-0005-0000-0000-0000CABF0000}"/>
    <cellStyle name="Percent 4 7 4 2 2 2 3 2 2" xfId="51422" xr:uid="{00000000-0005-0000-0000-0000CBBF0000}"/>
    <cellStyle name="Percent 4 7 4 2 2 2 3 3" xfId="22922" xr:uid="{00000000-0005-0000-0000-0000CCBF0000}"/>
    <cellStyle name="Percent 4 7 4 2 2 2 3 4" xfId="42872" xr:uid="{00000000-0005-0000-0000-0000CDBF0000}"/>
    <cellStyle name="Percent 4 7 4 2 2 2 4" xfId="17220" xr:uid="{00000000-0005-0000-0000-0000CEBF0000}"/>
    <cellStyle name="Percent 4 7 4 2 2 2 4 2" xfId="37172" xr:uid="{00000000-0005-0000-0000-0000CFBF0000}"/>
    <cellStyle name="Percent 4 7 4 2 2 2 5" xfId="25772" xr:uid="{00000000-0005-0000-0000-0000D0BF0000}"/>
    <cellStyle name="Percent 4 7 4 2 2 2 5 2" xfId="45722" xr:uid="{00000000-0005-0000-0000-0000D1BF0000}"/>
    <cellStyle name="Percent 4 7 4 2 2 2 6" xfId="14370" xr:uid="{00000000-0005-0000-0000-0000D2BF0000}"/>
    <cellStyle name="Percent 4 7 4 2 2 2 7" xfId="34322" xr:uid="{00000000-0005-0000-0000-0000D3BF0000}"/>
    <cellStyle name="Percent 4 7 4 2 2 3" xfId="8667" xr:uid="{00000000-0005-0000-0000-0000D4BF0000}"/>
    <cellStyle name="Percent 4 7 4 2 2 3 2" xfId="28621" xr:uid="{00000000-0005-0000-0000-0000D5BF0000}"/>
    <cellStyle name="Percent 4 7 4 2 2 3 2 2" xfId="48571" xr:uid="{00000000-0005-0000-0000-0000D6BF0000}"/>
    <cellStyle name="Percent 4 7 4 2 2 3 3" xfId="20071" xr:uid="{00000000-0005-0000-0000-0000D7BF0000}"/>
    <cellStyle name="Percent 4 7 4 2 2 3 4" xfId="40021" xr:uid="{00000000-0005-0000-0000-0000D8BF0000}"/>
    <cellStyle name="Percent 4 7 4 2 2 4" xfId="11519" xr:uid="{00000000-0005-0000-0000-0000D9BF0000}"/>
    <cellStyle name="Percent 4 7 4 2 2 4 2" xfId="31471" xr:uid="{00000000-0005-0000-0000-0000DABF0000}"/>
    <cellStyle name="Percent 4 7 4 2 2 4 2 2" xfId="51421" xr:uid="{00000000-0005-0000-0000-0000DBBF0000}"/>
    <cellStyle name="Percent 4 7 4 2 2 4 3" xfId="22921" xr:uid="{00000000-0005-0000-0000-0000DCBF0000}"/>
    <cellStyle name="Percent 4 7 4 2 2 4 4" xfId="42871" xr:uid="{00000000-0005-0000-0000-0000DDBF0000}"/>
    <cellStyle name="Percent 4 7 4 2 2 5" xfId="17219" xr:uid="{00000000-0005-0000-0000-0000DEBF0000}"/>
    <cellStyle name="Percent 4 7 4 2 2 5 2" xfId="37171" xr:uid="{00000000-0005-0000-0000-0000DFBF0000}"/>
    <cellStyle name="Percent 4 7 4 2 2 6" xfId="25771" xr:uid="{00000000-0005-0000-0000-0000E0BF0000}"/>
    <cellStyle name="Percent 4 7 4 2 2 6 2" xfId="45721" xr:uid="{00000000-0005-0000-0000-0000E1BF0000}"/>
    <cellStyle name="Percent 4 7 4 2 2 7" xfId="14369" xr:uid="{00000000-0005-0000-0000-0000E2BF0000}"/>
    <cellStyle name="Percent 4 7 4 2 2 8" xfId="34321" xr:uid="{00000000-0005-0000-0000-0000E3BF0000}"/>
    <cellStyle name="Percent 4 7 4 2 3" xfId="4544" xr:uid="{00000000-0005-0000-0000-0000E4BF0000}"/>
    <cellStyle name="Percent 4 7 4 2 3 2" xfId="4545" xr:uid="{00000000-0005-0000-0000-0000E5BF0000}"/>
    <cellStyle name="Percent 4 7 4 2 3 2 2" xfId="8670" xr:uid="{00000000-0005-0000-0000-0000E6BF0000}"/>
    <cellStyle name="Percent 4 7 4 2 3 2 2 2" xfId="28624" xr:uid="{00000000-0005-0000-0000-0000E7BF0000}"/>
    <cellStyle name="Percent 4 7 4 2 3 2 2 2 2" xfId="48574" xr:uid="{00000000-0005-0000-0000-0000E8BF0000}"/>
    <cellStyle name="Percent 4 7 4 2 3 2 2 3" xfId="20074" xr:uid="{00000000-0005-0000-0000-0000E9BF0000}"/>
    <cellStyle name="Percent 4 7 4 2 3 2 2 4" xfId="40024" xr:uid="{00000000-0005-0000-0000-0000EABF0000}"/>
    <cellStyle name="Percent 4 7 4 2 3 2 3" xfId="11522" xr:uid="{00000000-0005-0000-0000-0000EBBF0000}"/>
    <cellStyle name="Percent 4 7 4 2 3 2 3 2" xfId="31474" xr:uid="{00000000-0005-0000-0000-0000ECBF0000}"/>
    <cellStyle name="Percent 4 7 4 2 3 2 3 2 2" xfId="51424" xr:uid="{00000000-0005-0000-0000-0000EDBF0000}"/>
    <cellStyle name="Percent 4 7 4 2 3 2 3 3" xfId="22924" xr:uid="{00000000-0005-0000-0000-0000EEBF0000}"/>
    <cellStyle name="Percent 4 7 4 2 3 2 3 4" xfId="42874" xr:uid="{00000000-0005-0000-0000-0000EFBF0000}"/>
    <cellStyle name="Percent 4 7 4 2 3 2 4" xfId="17222" xr:uid="{00000000-0005-0000-0000-0000F0BF0000}"/>
    <cellStyle name="Percent 4 7 4 2 3 2 4 2" xfId="37174" xr:uid="{00000000-0005-0000-0000-0000F1BF0000}"/>
    <cellStyle name="Percent 4 7 4 2 3 2 5" xfId="25774" xr:uid="{00000000-0005-0000-0000-0000F2BF0000}"/>
    <cellStyle name="Percent 4 7 4 2 3 2 5 2" xfId="45724" xr:uid="{00000000-0005-0000-0000-0000F3BF0000}"/>
    <cellStyle name="Percent 4 7 4 2 3 2 6" xfId="14372" xr:uid="{00000000-0005-0000-0000-0000F4BF0000}"/>
    <cellStyle name="Percent 4 7 4 2 3 2 7" xfId="34324" xr:uid="{00000000-0005-0000-0000-0000F5BF0000}"/>
    <cellStyle name="Percent 4 7 4 2 3 3" xfId="8669" xr:uid="{00000000-0005-0000-0000-0000F6BF0000}"/>
    <cellStyle name="Percent 4 7 4 2 3 3 2" xfId="28623" xr:uid="{00000000-0005-0000-0000-0000F7BF0000}"/>
    <cellStyle name="Percent 4 7 4 2 3 3 2 2" xfId="48573" xr:uid="{00000000-0005-0000-0000-0000F8BF0000}"/>
    <cellStyle name="Percent 4 7 4 2 3 3 3" xfId="20073" xr:uid="{00000000-0005-0000-0000-0000F9BF0000}"/>
    <cellStyle name="Percent 4 7 4 2 3 3 4" xfId="40023" xr:uid="{00000000-0005-0000-0000-0000FABF0000}"/>
    <cellStyle name="Percent 4 7 4 2 3 4" xfId="11521" xr:uid="{00000000-0005-0000-0000-0000FBBF0000}"/>
    <cellStyle name="Percent 4 7 4 2 3 4 2" xfId="31473" xr:uid="{00000000-0005-0000-0000-0000FCBF0000}"/>
    <cellStyle name="Percent 4 7 4 2 3 4 2 2" xfId="51423" xr:uid="{00000000-0005-0000-0000-0000FDBF0000}"/>
    <cellStyle name="Percent 4 7 4 2 3 4 3" xfId="22923" xr:uid="{00000000-0005-0000-0000-0000FEBF0000}"/>
    <cellStyle name="Percent 4 7 4 2 3 4 4" xfId="42873" xr:uid="{00000000-0005-0000-0000-0000FFBF0000}"/>
    <cellStyle name="Percent 4 7 4 2 3 5" xfId="17221" xr:uid="{00000000-0005-0000-0000-000000C00000}"/>
    <cellStyle name="Percent 4 7 4 2 3 5 2" xfId="37173" xr:uid="{00000000-0005-0000-0000-000001C00000}"/>
    <cellStyle name="Percent 4 7 4 2 3 6" xfId="25773" xr:uid="{00000000-0005-0000-0000-000002C00000}"/>
    <cellStyle name="Percent 4 7 4 2 3 6 2" xfId="45723" xr:uid="{00000000-0005-0000-0000-000003C00000}"/>
    <cellStyle name="Percent 4 7 4 2 3 7" xfId="14371" xr:uid="{00000000-0005-0000-0000-000004C00000}"/>
    <cellStyle name="Percent 4 7 4 2 3 8" xfId="34323" xr:uid="{00000000-0005-0000-0000-000005C00000}"/>
    <cellStyle name="Percent 4 7 4 2 4" xfId="4546" xr:uid="{00000000-0005-0000-0000-000006C00000}"/>
    <cellStyle name="Percent 4 7 4 2 4 2" xfId="8671" xr:uid="{00000000-0005-0000-0000-000007C00000}"/>
    <cellStyle name="Percent 4 7 4 2 4 2 2" xfId="28625" xr:uid="{00000000-0005-0000-0000-000008C00000}"/>
    <cellStyle name="Percent 4 7 4 2 4 2 2 2" xfId="48575" xr:uid="{00000000-0005-0000-0000-000009C00000}"/>
    <cellStyle name="Percent 4 7 4 2 4 2 3" xfId="20075" xr:uid="{00000000-0005-0000-0000-00000AC00000}"/>
    <cellStyle name="Percent 4 7 4 2 4 2 4" xfId="40025" xr:uid="{00000000-0005-0000-0000-00000BC00000}"/>
    <cellStyle name="Percent 4 7 4 2 4 3" xfId="11523" xr:uid="{00000000-0005-0000-0000-00000CC00000}"/>
    <cellStyle name="Percent 4 7 4 2 4 3 2" xfId="31475" xr:uid="{00000000-0005-0000-0000-00000DC00000}"/>
    <cellStyle name="Percent 4 7 4 2 4 3 2 2" xfId="51425" xr:uid="{00000000-0005-0000-0000-00000EC00000}"/>
    <cellStyle name="Percent 4 7 4 2 4 3 3" xfId="22925" xr:uid="{00000000-0005-0000-0000-00000FC00000}"/>
    <cellStyle name="Percent 4 7 4 2 4 3 4" xfId="42875" xr:uid="{00000000-0005-0000-0000-000010C00000}"/>
    <cellStyle name="Percent 4 7 4 2 4 4" xfId="17223" xr:uid="{00000000-0005-0000-0000-000011C00000}"/>
    <cellStyle name="Percent 4 7 4 2 4 4 2" xfId="37175" xr:uid="{00000000-0005-0000-0000-000012C00000}"/>
    <cellStyle name="Percent 4 7 4 2 4 5" xfId="25775" xr:uid="{00000000-0005-0000-0000-000013C00000}"/>
    <cellStyle name="Percent 4 7 4 2 4 5 2" xfId="45725" xr:uid="{00000000-0005-0000-0000-000014C00000}"/>
    <cellStyle name="Percent 4 7 4 2 4 6" xfId="14373" xr:uid="{00000000-0005-0000-0000-000015C00000}"/>
    <cellStyle name="Percent 4 7 4 2 4 7" xfId="34325" xr:uid="{00000000-0005-0000-0000-000016C00000}"/>
    <cellStyle name="Percent 4 7 4 2 5" xfId="8666" xr:uid="{00000000-0005-0000-0000-000017C00000}"/>
    <cellStyle name="Percent 4 7 4 2 5 2" xfId="28620" xr:uid="{00000000-0005-0000-0000-000018C00000}"/>
    <cellStyle name="Percent 4 7 4 2 5 2 2" xfId="48570" xr:uid="{00000000-0005-0000-0000-000019C00000}"/>
    <cellStyle name="Percent 4 7 4 2 5 3" xfId="20070" xr:uid="{00000000-0005-0000-0000-00001AC00000}"/>
    <cellStyle name="Percent 4 7 4 2 5 4" xfId="40020" xr:uid="{00000000-0005-0000-0000-00001BC00000}"/>
    <cellStyle name="Percent 4 7 4 2 6" xfId="11518" xr:uid="{00000000-0005-0000-0000-00001CC00000}"/>
    <cellStyle name="Percent 4 7 4 2 6 2" xfId="31470" xr:uid="{00000000-0005-0000-0000-00001DC00000}"/>
    <cellStyle name="Percent 4 7 4 2 6 2 2" xfId="51420" xr:uid="{00000000-0005-0000-0000-00001EC00000}"/>
    <cellStyle name="Percent 4 7 4 2 6 3" xfId="22920" xr:uid="{00000000-0005-0000-0000-00001FC00000}"/>
    <cellStyle name="Percent 4 7 4 2 6 4" xfId="42870" xr:uid="{00000000-0005-0000-0000-000020C00000}"/>
    <cellStyle name="Percent 4 7 4 2 7" xfId="17218" xr:uid="{00000000-0005-0000-0000-000021C00000}"/>
    <cellStyle name="Percent 4 7 4 2 7 2" xfId="37170" xr:uid="{00000000-0005-0000-0000-000022C00000}"/>
    <cellStyle name="Percent 4 7 4 2 8" xfId="25770" xr:uid="{00000000-0005-0000-0000-000023C00000}"/>
    <cellStyle name="Percent 4 7 4 2 8 2" xfId="45720" xr:uid="{00000000-0005-0000-0000-000024C00000}"/>
    <cellStyle name="Percent 4 7 4 2 9" xfId="14368" xr:uid="{00000000-0005-0000-0000-000025C00000}"/>
    <cellStyle name="Percent 4 7 4 3" xfId="4547" xr:uid="{00000000-0005-0000-0000-000026C00000}"/>
    <cellStyle name="Percent 4 7 4 3 2" xfId="4548" xr:uid="{00000000-0005-0000-0000-000027C00000}"/>
    <cellStyle name="Percent 4 7 4 3 2 2" xfId="8673" xr:uid="{00000000-0005-0000-0000-000028C00000}"/>
    <cellStyle name="Percent 4 7 4 3 2 2 2" xfId="28627" xr:uid="{00000000-0005-0000-0000-000029C00000}"/>
    <cellStyle name="Percent 4 7 4 3 2 2 2 2" xfId="48577" xr:uid="{00000000-0005-0000-0000-00002AC00000}"/>
    <cellStyle name="Percent 4 7 4 3 2 2 3" xfId="20077" xr:uid="{00000000-0005-0000-0000-00002BC00000}"/>
    <cellStyle name="Percent 4 7 4 3 2 2 4" xfId="40027" xr:uid="{00000000-0005-0000-0000-00002CC00000}"/>
    <cellStyle name="Percent 4 7 4 3 2 3" xfId="11525" xr:uid="{00000000-0005-0000-0000-00002DC00000}"/>
    <cellStyle name="Percent 4 7 4 3 2 3 2" xfId="31477" xr:uid="{00000000-0005-0000-0000-00002EC00000}"/>
    <cellStyle name="Percent 4 7 4 3 2 3 2 2" xfId="51427" xr:uid="{00000000-0005-0000-0000-00002FC00000}"/>
    <cellStyle name="Percent 4 7 4 3 2 3 3" xfId="22927" xr:uid="{00000000-0005-0000-0000-000030C00000}"/>
    <cellStyle name="Percent 4 7 4 3 2 3 4" xfId="42877" xr:uid="{00000000-0005-0000-0000-000031C00000}"/>
    <cellStyle name="Percent 4 7 4 3 2 4" xfId="17225" xr:uid="{00000000-0005-0000-0000-000032C00000}"/>
    <cellStyle name="Percent 4 7 4 3 2 4 2" xfId="37177" xr:uid="{00000000-0005-0000-0000-000033C00000}"/>
    <cellStyle name="Percent 4 7 4 3 2 5" xfId="25777" xr:uid="{00000000-0005-0000-0000-000034C00000}"/>
    <cellStyle name="Percent 4 7 4 3 2 5 2" xfId="45727" xr:uid="{00000000-0005-0000-0000-000035C00000}"/>
    <cellStyle name="Percent 4 7 4 3 2 6" xfId="14375" xr:uid="{00000000-0005-0000-0000-000036C00000}"/>
    <cellStyle name="Percent 4 7 4 3 2 7" xfId="34327" xr:uid="{00000000-0005-0000-0000-000037C00000}"/>
    <cellStyle name="Percent 4 7 4 3 3" xfId="8672" xr:uid="{00000000-0005-0000-0000-000038C00000}"/>
    <cellStyle name="Percent 4 7 4 3 3 2" xfId="28626" xr:uid="{00000000-0005-0000-0000-000039C00000}"/>
    <cellStyle name="Percent 4 7 4 3 3 2 2" xfId="48576" xr:uid="{00000000-0005-0000-0000-00003AC00000}"/>
    <cellStyle name="Percent 4 7 4 3 3 3" xfId="20076" xr:uid="{00000000-0005-0000-0000-00003BC00000}"/>
    <cellStyle name="Percent 4 7 4 3 3 4" xfId="40026" xr:uid="{00000000-0005-0000-0000-00003CC00000}"/>
    <cellStyle name="Percent 4 7 4 3 4" xfId="11524" xr:uid="{00000000-0005-0000-0000-00003DC00000}"/>
    <cellStyle name="Percent 4 7 4 3 4 2" xfId="31476" xr:uid="{00000000-0005-0000-0000-00003EC00000}"/>
    <cellStyle name="Percent 4 7 4 3 4 2 2" xfId="51426" xr:uid="{00000000-0005-0000-0000-00003FC00000}"/>
    <cellStyle name="Percent 4 7 4 3 4 3" xfId="22926" xr:uid="{00000000-0005-0000-0000-000040C00000}"/>
    <cellStyle name="Percent 4 7 4 3 4 4" xfId="42876" xr:uid="{00000000-0005-0000-0000-000041C00000}"/>
    <cellStyle name="Percent 4 7 4 3 5" xfId="17224" xr:uid="{00000000-0005-0000-0000-000042C00000}"/>
    <cellStyle name="Percent 4 7 4 3 5 2" xfId="37176" xr:uid="{00000000-0005-0000-0000-000043C00000}"/>
    <cellStyle name="Percent 4 7 4 3 6" xfId="25776" xr:uid="{00000000-0005-0000-0000-000044C00000}"/>
    <cellStyle name="Percent 4 7 4 3 6 2" xfId="45726" xr:uid="{00000000-0005-0000-0000-000045C00000}"/>
    <cellStyle name="Percent 4 7 4 3 7" xfId="14374" xr:uid="{00000000-0005-0000-0000-000046C00000}"/>
    <cellStyle name="Percent 4 7 4 3 8" xfId="34326" xr:uid="{00000000-0005-0000-0000-000047C00000}"/>
    <cellStyle name="Percent 4 7 4 4" xfId="4549" xr:uid="{00000000-0005-0000-0000-000048C00000}"/>
    <cellStyle name="Percent 4 7 4 4 2" xfId="4550" xr:uid="{00000000-0005-0000-0000-000049C00000}"/>
    <cellStyle name="Percent 4 7 4 4 2 2" xfId="8675" xr:uid="{00000000-0005-0000-0000-00004AC00000}"/>
    <cellStyle name="Percent 4 7 4 4 2 2 2" xfId="28629" xr:uid="{00000000-0005-0000-0000-00004BC00000}"/>
    <cellStyle name="Percent 4 7 4 4 2 2 2 2" xfId="48579" xr:uid="{00000000-0005-0000-0000-00004CC00000}"/>
    <cellStyle name="Percent 4 7 4 4 2 2 3" xfId="20079" xr:uid="{00000000-0005-0000-0000-00004DC00000}"/>
    <cellStyle name="Percent 4 7 4 4 2 2 4" xfId="40029" xr:uid="{00000000-0005-0000-0000-00004EC00000}"/>
    <cellStyle name="Percent 4 7 4 4 2 3" xfId="11527" xr:uid="{00000000-0005-0000-0000-00004FC00000}"/>
    <cellStyle name="Percent 4 7 4 4 2 3 2" xfId="31479" xr:uid="{00000000-0005-0000-0000-000050C00000}"/>
    <cellStyle name="Percent 4 7 4 4 2 3 2 2" xfId="51429" xr:uid="{00000000-0005-0000-0000-000051C00000}"/>
    <cellStyle name="Percent 4 7 4 4 2 3 3" xfId="22929" xr:uid="{00000000-0005-0000-0000-000052C00000}"/>
    <cellStyle name="Percent 4 7 4 4 2 3 4" xfId="42879" xr:uid="{00000000-0005-0000-0000-000053C00000}"/>
    <cellStyle name="Percent 4 7 4 4 2 4" xfId="17227" xr:uid="{00000000-0005-0000-0000-000054C00000}"/>
    <cellStyle name="Percent 4 7 4 4 2 4 2" xfId="37179" xr:uid="{00000000-0005-0000-0000-000055C00000}"/>
    <cellStyle name="Percent 4 7 4 4 2 5" xfId="25779" xr:uid="{00000000-0005-0000-0000-000056C00000}"/>
    <cellStyle name="Percent 4 7 4 4 2 5 2" xfId="45729" xr:uid="{00000000-0005-0000-0000-000057C00000}"/>
    <cellStyle name="Percent 4 7 4 4 2 6" xfId="14377" xr:uid="{00000000-0005-0000-0000-000058C00000}"/>
    <cellStyle name="Percent 4 7 4 4 2 7" xfId="34329" xr:uid="{00000000-0005-0000-0000-000059C00000}"/>
    <cellStyle name="Percent 4 7 4 4 3" xfId="8674" xr:uid="{00000000-0005-0000-0000-00005AC00000}"/>
    <cellStyle name="Percent 4 7 4 4 3 2" xfId="28628" xr:uid="{00000000-0005-0000-0000-00005BC00000}"/>
    <cellStyle name="Percent 4 7 4 4 3 2 2" xfId="48578" xr:uid="{00000000-0005-0000-0000-00005CC00000}"/>
    <cellStyle name="Percent 4 7 4 4 3 3" xfId="20078" xr:uid="{00000000-0005-0000-0000-00005DC00000}"/>
    <cellStyle name="Percent 4 7 4 4 3 4" xfId="40028" xr:uid="{00000000-0005-0000-0000-00005EC00000}"/>
    <cellStyle name="Percent 4 7 4 4 4" xfId="11526" xr:uid="{00000000-0005-0000-0000-00005FC00000}"/>
    <cellStyle name="Percent 4 7 4 4 4 2" xfId="31478" xr:uid="{00000000-0005-0000-0000-000060C00000}"/>
    <cellStyle name="Percent 4 7 4 4 4 2 2" xfId="51428" xr:uid="{00000000-0005-0000-0000-000061C00000}"/>
    <cellStyle name="Percent 4 7 4 4 4 3" xfId="22928" xr:uid="{00000000-0005-0000-0000-000062C00000}"/>
    <cellStyle name="Percent 4 7 4 4 4 4" xfId="42878" xr:uid="{00000000-0005-0000-0000-000063C00000}"/>
    <cellStyle name="Percent 4 7 4 4 5" xfId="17226" xr:uid="{00000000-0005-0000-0000-000064C00000}"/>
    <cellStyle name="Percent 4 7 4 4 5 2" xfId="37178" xr:uid="{00000000-0005-0000-0000-000065C00000}"/>
    <cellStyle name="Percent 4 7 4 4 6" xfId="25778" xr:uid="{00000000-0005-0000-0000-000066C00000}"/>
    <cellStyle name="Percent 4 7 4 4 6 2" xfId="45728" xr:uid="{00000000-0005-0000-0000-000067C00000}"/>
    <cellStyle name="Percent 4 7 4 4 7" xfId="14376" xr:uid="{00000000-0005-0000-0000-000068C00000}"/>
    <cellStyle name="Percent 4 7 4 4 8" xfId="34328" xr:uid="{00000000-0005-0000-0000-000069C00000}"/>
    <cellStyle name="Percent 4 7 4 5" xfId="4551" xr:uid="{00000000-0005-0000-0000-00006AC00000}"/>
    <cellStyle name="Percent 4 7 4 5 2" xfId="8676" xr:uid="{00000000-0005-0000-0000-00006BC00000}"/>
    <cellStyle name="Percent 4 7 4 5 2 2" xfId="28630" xr:uid="{00000000-0005-0000-0000-00006CC00000}"/>
    <cellStyle name="Percent 4 7 4 5 2 2 2" xfId="48580" xr:uid="{00000000-0005-0000-0000-00006DC00000}"/>
    <cellStyle name="Percent 4 7 4 5 2 3" xfId="20080" xr:uid="{00000000-0005-0000-0000-00006EC00000}"/>
    <cellStyle name="Percent 4 7 4 5 2 4" xfId="40030" xr:uid="{00000000-0005-0000-0000-00006FC00000}"/>
    <cellStyle name="Percent 4 7 4 5 3" xfId="11528" xr:uid="{00000000-0005-0000-0000-000070C00000}"/>
    <cellStyle name="Percent 4 7 4 5 3 2" xfId="31480" xr:uid="{00000000-0005-0000-0000-000071C00000}"/>
    <cellStyle name="Percent 4 7 4 5 3 2 2" xfId="51430" xr:uid="{00000000-0005-0000-0000-000072C00000}"/>
    <cellStyle name="Percent 4 7 4 5 3 3" xfId="22930" xr:uid="{00000000-0005-0000-0000-000073C00000}"/>
    <cellStyle name="Percent 4 7 4 5 3 4" xfId="42880" xr:uid="{00000000-0005-0000-0000-000074C00000}"/>
    <cellStyle name="Percent 4 7 4 5 4" xfId="17228" xr:uid="{00000000-0005-0000-0000-000075C00000}"/>
    <cellStyle name="Percent 4 7 4 5 4 2" xfId="37180" xr:uid="{00000000-0005-0000-0000-000076C00000}"/>
    <cellStyle name="Percent 4 7 4 5 5" xfId="25780" xr:uid="{00000000-0005-0000-0000-000077C00000}"/>
    <cellStyle name="Percent 4 7 4 5 5 2" xfId="45730" xr:uid="{00000000-0005-0000-0000-000078C00000}"/>
    <cellStyle name="Percent 4 7 4 5 6" xfId="14378" xr:uid="{00000000-0005-0000-0000-000079C00000}"/>
    <cellStyle name="Percent 4 7 4 5 7" xfId="34330" xr:uid="{00000000-0005-0000-0000-00007AC00000}"/>
    <cellStyle name="Percent 4 7 4 6" xfId="8665" xr:uid="{00000000-0005-0000-0000-00007BC00000}"/>
    <cellStyle name="Percent 4 7 4 6 2" xfId="28619" xr:uid="{00000000-0005-0000-0000-00007CC00000}"/>
    <cellStyle name="Percent 4 7 4 6 2 2" xfId="48569" xr:uid="{00000000-0005-0000-0000-00007DC00000}"/>
    <cellStyle name="Percent 4 7 4 6 3" xfId="20069" xr:uid="{00000000-0005-0000-0000-00007EC00000}"/>
    <cellStyle name="Percent 4 7 4 6 4" xfId="40019" xr:uid="{00000000-0005-0000-0000-00007FC00000}"/>
    <cellStyle name="Percent 4 7 4 7" xfId="11517" xr:uid="{00000000-0005-0000-0000-000080C00000}"/>
    <cellStyle name="Percent 4 7 4 7 2" xfId="31469" xr:uid="{00000000-0005-0000-0000-000081C00000}"/>
    <cellStyle name="Percent 4 7 4 7 2 2" xfId="51419" xr:uid="{00000000-0005-0000-0000-000082C00000}"/>
    <cellStyle name="Percent 4 7 4 7 3" xfId="22919" xr:uid="{00000000-0005-0000-0000-000083C00000}"/>
    <cellStyle name="Percent 4 7 4 7 4" xfId="42869" xr:uid="{00000000-0005-0000-0000-000084C00000}"/>
    <cellStyle name="Percent 4 7 4 8" xfId="17217" xr:uid="{00000000-0005-0000-0000-000085C00000}"/>
    <cellStyle name="Percent 4 7 4 8 2" xfId="37169" xr:uid="{00000000-0005-0000-0000-000086C00000}"/>
    <cellStyle name="Percent 4 7 4 9" xfId="25769" xr:uid="{00000000-0005-0000-0000-000087C00000}"/>
    <cellStyle name="Percent 4 7 4 9 2" xfId="45719" xr:uid="{00000000-0005-0000-0000-000088C00000}"/>
    <cellStyle name="Percent 4 7 5" xfId="4552" xr:uid="{00000000-0005-0000-0000-000089C00000}"/>
    <cellStyle name="Percent 4 7 5 10" xfId="14379" xr:uid="{00000000-0005-0000-0000-00008AC00000}"/>
    <cellStyle name="Percent 4 7 5 11" xfId="34331" xr:uid="{00000000-0005-0000-0000-00008BC00000}"/>
    <cellStyle name="Percent 4 7 5 2" xfId="4553" xr:uid="{00000000-0005-0000-0000-00008CC00000}"/>
    <cellStyle name="Percent 4 7 5 2 10" xfId="34332" xr:uid="{00000000-0005-0000-0000-00008DC00000}"/>
    <cellStyle name="Percent 4 7 5 2 2" xfId="4554" xr:uid="{00000000-0005-0000-0000-00008EC00000}"/>
    <cellStyle name="Percent 4 7 5 2 2 2" xfId="4555" xr:uid="{00000000-0005-0000-0000-00008FC00000}"/>
    <cellStyle name="Percent 4 7 5 2 2 2 2" xfId="8680" xr:uid="{00000000-0005-0000-0000-000090C00000}"/>
    <cellStyle name="Percent 4 7 5 2 2 2 2 2" xfId="28634" xr:uid="{00000000-0005-0000-0000-000091C00000}"/>
    <cellStyle name="Percent 4 7 5 2 2 2 2 2 2" xfId="48584" xr:uid="{00000000-0005-0000-0000-000092C00000}"/>
    <cellStyle name="Percent 4 7 5 2 2 2 2 3" xfId="20084" xr:uid="{00000000-0005-0000-0000-000093C00000}"/>
    <cellStyle name="Percent 4 7 5 2 2 2 2 4" xfId="40034" xr:uid="{00000000-0005-0000-0000-000094C00000}"/>
    <cellStyle name="Percent 4 7 5 2 2 2 3" xfId="11532" xr:uid="{00000000-0005-0000-0000-000095C00000}"/>
    <cellStyle name="Percent 4 7 5 2 2 2 3 2" xfId="31484" xr:uid="{00000000-0005-0000-0000-000096C00000}"/>
    <cellStyle name="Percent 4 7 5 2 2 2 3 2 2" xfId="51434" xr:uid="{00000000-0005-0000-0000-000097C00000}"/>
    <cellStyle name="Percent 4 7 5 2 2 2 3 3" xfId="22934" xr:uid="{00000000-0005-0000-0000-000098C00000}"/>
    <cellStyle name="Percent 4 7 5 2 2 2 3 4" xfId="42884" xr:uid="{00000000-0005-0000-0000-000099C00000}"/>
    <cellStyle name="Percent 4 7 5 2 2 2 4" xfId="17232" xr:uid="{00000000-0005-0000-0000-00009AC00000}"/>
    <cellStyle name="Percent 4 7 5 2 2 2 4 2" xfId="37184" xr:uid="{00000000-0005-0000-0000-00009BC00000}"/>
    <cellStyle name="Percent 4 7 5 2 2 2 5" xfId="25784" xr:uid="{00000000-0005-0000-0000-00009CC00000}"/>
    <cellStyle name="Percent 4 7 5 2 2 2 5 2" xfId="45734" xr:uid="{00000000-0005-0000-0000-00009DC00000}"/>
    <cellStyle name="Percent 4 7 5 2 2 2 6" xfId="14382" xr:uid="{00000000-0005-0000-0000-00009EC00000}"/>
    <cellStyle name="Percent 4 7 5 2 2 2 7" xfId="34334" xr:uid="{00000000-0005-0000-0000-00009FC00000}"/>
    <cellStyle name="Percent 4 7 5 2 2 3" xfId="8679" xr:uid="{00000000-0005-0000-0000-0000A0C00000}"/>
    <cellStyle name="Percent 4 7 5 2 2 3 2" xfId="28633" xr:uid="{00000000-0005-0000-0000-0000A1C00000}"/>
    <cellStyle name="Percent 4 7 5 2 2 3 2 2" xfId="48583" xr:uid="{00000000-0005-0000-0000-0000A2C00000}"/>
    <cellStyle name="Percent 4 7 5 2 2 3 3" xfId="20083" xr:uid="{00000000-0005-0000-0000-0000A3C00000}"/>
    <cellStyle name="Percent 4 7 5 2 2 3 4" xfId="40033" xr:uid="{00000000-0005-0000-0000-0000A4C00000}"/>
    <cellStyle name="Percent 4 7 5 2 2 4" xfId="11531" xr:uid="{00000000-0005-0000-0000-0000A5C00000}"/>
    <cellStyle name="Percent 4 7 5 2 2 4 2" xfId="31483" xr:uid="{00000000-0005-0000-0000-0000A6C00000}"/>
    <cellStyle name="Percent 4 7 5 2 2 4 2 2" xfId="51433" xr:uid="{00000000-0005-0000-0000-0000A7C00000}"/>
    <cellStyle name="Percent 4 7 5 2 2 4 3" xfId="22933" xr:uid="{00000000-0005-0000-0000-0000A8C00000}"/>
    <cellStyle name="Percent 4 7 5 2 2 4 4" xfId="42883" xr:uid="{00000000-0005-0000-0000-0000A9C00000}"/>
    <cellStyle name="Percent 4 7 5 2 2 5" xfId="17231" xr:uid="{00000000-0005-0000-0000-0000AAC00000}"/>
    <cellStyle name="Percent 4 7 5 2 2 5 2" xfId="37183" xr:uid="{00000000-0005-0000-0000-0000ABC00000}"/>
    <cellStyle name="Percent 4 7 5 2 2 6" xfId="25783" xr:uid="{00000000-0005-0000-0000-0000ACC00000}"/>
    <cellStyle name="Percent 4 7 5 2 2 6 2" xfId="45733" xr:uid="{00000000-0005-0000-0000-0000ADC00000}"/>
    <cellStyle name="Percent 4 7 5 2 2 7" xfId="14381" xr:uid="{00000000-0005-0000-0000-0000AEC00000}"/>
    <cellStyle name="Percent 4 7 5 2 2 8" xfId="34333" xr:uid="{00000000-0005-0000-0000-0000AFC00000}"/>
    <cellStyle name="Percent 4 7 5 2 3" xfId="4556" xr:uid="{00000000-0005-0000-0000-0000B0C00000}"/>
    <cellStyle name="Percent 4 7 5 2 3 2" xfId="4557" xr:uid="{00000000-0005-0000-0000-0000B1C00000}"/>
    <cellStyle name="Percent 4 7 5 2 3 2 2" xfId="8682" xr:uid="{00000000-0005-0000-0000-0000B2C00000}"/>
    <cellStyle name="Percent 4 7 5 2 3 2 2 2" xfId="28636" xr:uid="{00000000-0005-0000-0000-0000B3C00000}"/>
    <cellStyle name="Percent 4 7 5 2 3 2 2 2 2" xfId="48586" xr:uid="{00000000-0005-0000-0000-0000B4C00000}"/>
    <cellStyle name="Percent 4 7 5 2 3 2 2 3" xfId="20086" xr:uid="{00000000-0005-0000-0000-0000B5C00000}"/>
    <cellStyle name="Percent 4 7 5 2 3 2 2 4" xfId="40036" xr:uid="{00000000-0005-0000-0000-0000B6C00000}"/>
    <cellStyle name="Percent 4 7 5 2 3 2 3" xfId="11534" xr:uid="{00000000-0005-0000-0000-0000B7C00000}"/>
    <cellStyle name="Percent 4 7 5 2 3 2 3 2" xfId="31486" xr:uid="{00000000-0005-0000-0000-0000B8C00000}"/>
    <cellStyle name="Percent 4 7 5 2 3 2 3 2 2" xfId="51436" xr:uid="{00000000-0005-0000-0000-0000B9C00000}"/>
    <cellStyle name="Percent 4 7 5 2 3 2 3 3" xfId="22936" xr:uid="{00000000-0005-0000-0000-0000BAC00000}"/>
    <cellStyle name="Percent 4 7 5 2 3 2 3 4" xfId="42886" xr:uid="{00000000-0005-0000-0000-0000BBC00000}"/>
    <cellStyle name="Percent 4 7 5 2 3 2 4" xfId="17234" xr:uid="{00000000-0005-0000-0000-0000BCC00000}"/>
    <cellStyle name="Percent 4 7 5 2 3 2 4 2" xfId="37186" xr:uid="{00000000-0005-0000-0000-0000BDC00000}"/>
    <cellStyle name="Percent 4 7 5 2 3 2 5" xfId="25786" xr:uid="{00000000-0005-0000-0000-0000BEC00000}"/>
    <cellStyle name="Percent 4 7 5 2 3 2 5 2" xfId="45736" xr:uid="{00000000-0005-0000-0000-0000BFC00000}"/>
    <cellStyle name="Percent 4 7 5 2 3 2 6" xfId="14384" xr:uid="{00000000-0005-0000-0000-0000C0C00000}"/>
    <cellStyle name="Percent 4 7 5 2 3 2 7" xfId="34336" xr:uid="{00000000-0005-0000-0000-0000C1C00000}"/>
    <cellStyle name="Percent 4 7 5 2 3 3" xfId="8681" xr:uid="{00000000-0005-0000-0000-0000C2C00000}"/>
    <cellStyle name="Percent 4 7 5 2 3 3 2" xfId="28635" xr:uid="{00000000-0005-0000-0000-0000C3C00000}"/>
    <cellStyle name="Percent 4 7 5 2 3 3 2 2" xfId="48585" xr:uid="{00000000-0005-0000-0000-0000C4C00000}"/>
    <cellStyle name="Percent 4 7 5 2 3 3 3" xfId="20085" xr:uid="{00000000-0005-0000-0000-0000C5C00000}"/>
    <cellStyle name="Percent 4 7 5 2 3 3 4" xfId="40035" xr:uid="{00000000-0005-0000-0000-0000C6C00000}"/>
    <cellStyle name="Percent 4 7 5 2 3 4" xfId="11533" xr:uid="{00000000-0005-0000-0000-0000C7C00000}"/>
    <cellStyle name="Percent 4 7 5 2 3 4 2" xfId="31485" xr:uid="{00000000-0005-0000-0000-0000C8C00000}"/>
    <cellStyle name="Percent 4 7 5 2 3 4 2 2" xfId="51435" xr:uid="{00000000-0005-0000-0000-0000C9C00000}"/>
    <cellStyle name="Percent 4 7 5 2 3 4 3" xfId="22935" xr:uid="{00000000-0005-0000-0000-0000CAC00000}"/>
    <cellStyle name="Percent 4 7 5 2 3 4 4" xfId="42885" xr:uid="{00000000-0005-0000-0000-0000CBC00000}"/>
    <cellStyle name="Percent 4 7 5 2 3 5" xfId="17233" xr:uid="{00000000-0005-0000-0000-0000CCC00000}"/>
    <cellStyle name="Percent 4 7 5 2 3 5 2" xfId="37185" xr:uid="{00000000-0005-0000-0000-0000CDC00000}"/>
    <cellStyle name="Percent 4 7 5 2 3 6" xfId="25785" xr:uid="{00000000-0005-0000-0000-0000CEC00000}"/>
    <cellStyle name="Percent 4 7 5 2 3 6 2" xfId="45735" xr:uid="{00000000-0005-0000-0000-0000CFC00000}"/>
    <cellStyle name="Percent 4 7 5 2 3 7" xfId="14383" xr:uid="{00000000-0005-0000-0000-0000D0C00000}"/>
    <cellStyle name="Percent 4 7 5 2 3 8" xfId="34335" xr:uid="{00000000-0005-0000-0000-0000D1C00000}"/>
    <cellStyle name="Percent 4 7 5 2 4" xfId="4558" xr:uid="{00000000-0005-0000-0000-0000D2C00000}"/>
    <cellStyle name="Percent 4 7 5 2 4 2" xfId="8683" xr:uid="{00000000-0005-0000-0000-0000D3C00000}"/>
    <cellStyle name="Percent 4 7 5 2 4 2 2" xfId="28637" xr:uid="{00000000-0005-0000-0000-0000D4C00000}"/>
    <cellStyle name="Percent 4 7 5 2 4 2 2 2" xfId="48587" xr:uid="{00000000-0005-0000-0000-0000D5C00000}"/>
    <cellStyle name="Percent 4 7 5 2 4 2 3" xfId="20087" xr:uid="{00000000-0005-0000-0000-0000D6C00000}"/>
    <cellStyle name="Percent 4 7 5 2 4 2 4" xfId="40037" xr:uid="{00000000-0005-0000-0000-0000D7C00000}"/>
    <cellStyle name="Percent 4 7 5 2 4 3" xfId="11535" xr:uid="{00000000-0005-0000-0000-0000D8C00000}"/>
    <cellStyle name="Percent 4 7 5 2 4 3 2" xfId="31487" xr:uid="{00000000-0005-0000-0000-0000D9C00000}"/>
    <cellStyle name="Percent 4 7 5 2 4 3 2 2" xfId="51437" xr:uid="{00000000-0005-0000-0000-0000DAC00000}"/>
    <cellStyle name="Percent 4 7 5 2 4 3 3" xfId="22937" xr:uid="{00000000-0005-0000-0000-0000DBC00000}"/>
    <cellStyle name="Percent 4 7 5 2 4 3 4" xfId="42887" xr:uid="{00000000-0005-0000-0000-0000DCC00000}"/>
    <cellStyle name="Percent 4 7 5 2 4 4" xfId="17235" xr:uid="{00000000-0005-0000-0000-0000DDC00000}"/>
    <cellStyle name="Percent 4 7 5 2 4 4 2" xfId="37187" xr:uid="{00000000-0005-0000-0000-0000DEC00000}"/>
    <cellStyle name="Percent 4 7 5 2 4 5" xfId="25787" xr:uid="{00000000-0005-0000-0000-0000DFC00000}"/>
    <cellStyle name="Percent 4 7 5 2 4 5 2" xfId="45737" xr:uid="{00000000-0005-0000-0000-0000E0C00000}"/>
    <cellStyle name="Percent 4 7 5 2 4 6" xfId="14385" xr:uid="{00000000-0005-0000-0000-0000E1C00000}"/>
    <cellStyle name="Percent 4 7 5 2 4 7" xfId="34337" xr:uid="{00000000-0005-0000-0000-0000E2C00000}"/>
    <cellStyle name="Percent 4 7 5 2 5" xfId="8678" xr:uid="{00000000-0005-0000-0000-0000E3C00000}"/>
    <cellStyle name="Percent 4 7 5 2 5 2" xfId="28632" xr:uid="{00000000-0005-0000-0000-0000E4C00000}"/>
    <cellStyle name="Percent 4 7 5 2 5 2 2" xfId="48582" xr:uid="{00000000-0005-0000-0000-0000E5C00000}"/>
    <cellStyle name="Percent 4 7 5 2 5 3" xfId="20082" xr:uid="{00000000-0005-0000-0000-0000E6C00000}"/>
    <cellStyle name="Percent 4 7 5 2 5 4" xfId="40032" xr:uid="{00000000-0005-0000-0000-0000E7C00000}"/>
    <cellStyle name="Percent 4 7 5 2 6" xfId="11530" xr:uid="{00000000-0005-0000-0000-0000E8C00000}"/>
    <cellStyle name="Percent 4 7 5 2 6 2" xfId="31482" xr:uid="{00000000-0005-0000-0000-0000E9C00000}"/>
    <cellStyle name="Percent 4 7 5 2 6 2 2" xfId="51432" xr:uid="{00000000-0005-0000-0000-0000EAC00000}"/>
    <cellStyle name="Percent 4 7 5 2 6 3" xfId="22932" xr:uid="{00000000-0005-0000-0000-0000EBC00000}"/>
    <cellStyle name="Percent 4 7 5 2 6 4" xfId="42882" xr:uid="{00000000-0005-0000-0000-0000ECC00000}"/>
    <cellStyle name="Percent 4 7 5 2 7" xfId="17230" xr:uid="{00000000-0005-0000-0000-0000EDC00000}"/>
    <cellStyle name="Percent 4 7 5 2 7 2" xfId="37182" xr:uid="{00000000-0005-0000-0000-0000EEC00000}"/>
    <cellStyle name="Percent 4 7 5 2 8" xfId="25782" xr:uid="{00000000-0005-0000-0000-0000EFC00000}"/>
    <cellStyle name="Percent 4 7 5 2 8 2" xfId="45732" xr:uid="{00000000-0005-0000-0000-0000F0C00000}"/>
    <cellStyle name="Percent 4 7 5 2 9" xfId="14380" xr:uid="{00000000-0005-0000-0000-0000F1C00000}"/>
    <cellStyle name="Percent 4 7 5 3" xfId="4559" xr:uid="{00000000-0005-0000-0000-0000F2C00000}"/>
    <cellStyle name="Percent 4 7 5 3 2" xfId="4560" xr:uid="{00000000-0005-0000-0000-0000F3C00000}"/>
    <cellStyle name="Percent 4 7 5 3 2 2" xfId="8685" xr:uid="{00000000-0005-0000-0000-0000F4C00000}"/>
    <cellStyle name="Percent 4 7 5 3 2 2 2" xfId="28639" xr:uid="{00000000-0005-0000-0000-0000F5C00000}"/>
    <cellStyle name="Percent 4 7 5 3 2 2 2 2" xfId="48589" xr:uid="{00000000-0005-0000-0000-0000F6C00000}"/>
    <cellStyle name="Percent 4 7 5 3 2 2 3" xfId="20089" xr:uid="{00000000-0005-0000-0000-0000F7C00000}"/>
    <cellStyle name="Percent 4 7 5 3 2 2 4" xfId="40039" xr:uid="{00000000-0005-0000-0000-0000F8C00000}"/>
    <cellStyle name="Percent 4 7 5 3 2 3" xfId="11537" xr:uid="{00000000-0005-0000-0000-0000F9C00000}"/>
    <cellStyle name="Percent 4 7 5 3 2 3 2" xfId="31489" xr:uid="{00000000-0005-0000-0000-0000FAC00000}"/>
    <cellStyle name="Percent 4 7 5 3 2 3 2 2" xfId="51439" xr:uid="{00000000-0005-0000-0000-0000FBC00000}"/>
    <cellStyle name="Percent 4 7 5 3 2 3 3" xfId="22939" xr:uid="{00000000-0005-0000-0000-0000FCC00000}"/>
    <cellStyle name="Percent 4 7 5 3 2 3 4" xfId="42889" xr:uid="{00000000-0005-0000-0000-0000FDC00000}"/>
    <cellStyle name="Percent 4 7 5 3 2 4" xfId="17237" xr:uid="{00000000-0005-0000-0000-0000FEC00000}"/>
    <cellStyle name="Percent 4 7 5 3 2 4 2" xfId="37189" xr:uid="{00000000-0005-0000-0000-0000FFC00000}"/>
    <cellStyle name="Percent 4 7 5 3 2 5" xfId="25789" xr:uid="{00000000-0005-0000-0000-000000C10000}"/>
    <cellStyle name="Percent 4 7 5 3 2 5 2" xfId="45739" xr:uid="{00000000-0005-0000-0000-000001C10000}"/>
    <cellStyle name="Percent 4 7 5 3 2 6" xfId="14387" xr:uid="{00000000-0005-0000-0000-000002C10000}"/>
    <cellStyle name="Percent 4 7 5 3 2 7" xfId="34339" xr:uid="{00000000-0005-0000-0000-000003C10000}"/>
    <cellStyle name="Percent 4 7 5 3 3" xfId="8684" xr:uid="{00000000-0005-0000-0000-000004C10000}"/>
    <cellStyle name="Percent 4 7 5 3 3 2" xfId="28638" xr:uid="{00000000-0005-0000-0000-000005C10000}"/>
    <cellStyle name="Percent 4 7 5 3 3 2 2" xfId="48588" xr:uid="{00000000-0005-0000-0000-000006C10000}"/>
    <cellStyle name="Percent 4 7 5 3 3 3" xfId="20088" xr:uid="{00000000-0005-0000-0000-000007C10000}"/>
    <cellStyle name="Percent 4 7 5 3 3 4" xfId="40038" xr:uid="{00000000-0005-0000-0000-000008C10000}"/>
    <cellStyle name="Percent 4 7 5 3 4" xfId="11536" xr:uid="{00000000-0005-0000-0000-000009C10000}"/>
    <cellStyle name="Percent 4 7 5 3 4 2" xfId="31488" xr:uid="{00000000-0005-0000-0000-00000AC10000}"/>
    <cellStyle name="Percent 4 7 5 3 4 2 2" xfId="51438" xr:uid="{00000000-0005-0000-0000-00000BC10000}"/>
    <cellStyle name="Percent 4 7 5 3 4 3" xfId="22938" xr:uid="{00000000-0005-0000-0000-00000CC10000}"/>
    <cellStyle name="Percent 4 7 5 3 4 4" xfId="42888" xr:uid="{00000000-0005-0000-0000-00000DC10000}"/>
    <cellStyle name="Percent 4 7 5 3 5" xfId="17236" xr:uid="{00000000-0005-0000-0000-00000EC10000}"/>
    <cellStyle name="Percent 4 7 5 3 5 2" xfId="37188" xr:uid="{00000000-0005-0000-0000-00000FC10000}"/>
    <cellStyle name="Percent 4 7 5 3 6" xfId="25788" xr:uid="{00000000-0005-0000-0000-000010C10000}"/>
    <cellStyle name="Percent 4 7 5 3 6 2" xfId="45738" xr:uid="{00000000-0005-0000-0000-000011C10000}"/>
    <cellStyle name="Percent 4 7 5 3 7" xfId="14386" xr:uid="{00000000-0005-0000-0000-000012C10000}"/>
    <cellStyle name="Percent 4 7 5 3 8" xfId="34338" xr:uid="{00000000-0005-0000-0000-000013C10000}"/>
    <cellStyle name="Percent 4 7 5 4" xfId="4561" xr:uid="{00000000-0005-0000-0000-000014C10000}"/>
    <cellStyle name="Percent 4 7 5 4 2" xfId="4562" xr:uid="{00000000-0005-0000-0000-000015C10000}"/>
    <cellStyle name="Percent 4 7 5 4 2 2" xfId="8687" xr:uid="{00000000-0005-0000-0000-000016C10000}"/>
    <cellStyle name="Percent 4 7 5 4 2 2 2" xfId="28641" xr:uid="{00000000-0005-0000-0000-000017C10000}"/>
    <cellStyle name="Percent 4 7 5 4 2 2 2 2" xfId="48591" xr:uid="{00000000-0005-0000-0000-000018C10000}"/>
    <cellStyle name="Percent 4 7 5 4 2 2 3" xfId="20091" xr:uid="{00000000-0005-0000-0000-000019C10000}"/>
    <cellStyle name="Percent 4 7 5 4 2 2 4" xfId="40041" xr:uid="{00000000-0005-0000-0000-00001AC10000}"/>
    <cellStyle name="Percent 4 7 5 4 2 3" xfId="11539" xr:uid="{00000000-0005-0000-0000-00001BC10000}"/>
    <cellStyle name="Percent 4 7 5 4 2 3 2" xfId="31491" xr:uid="{00000000-0005-0000-0000-00001CC10000}"/>
    <cellStyle name="Percent 4 7 5 4 2 3 2 2" xfId="51441" xr:uid="{00000000-0005-0000-0000-00001DC10000}"/>
    <cellStyle name="Percent 4 7 5 4 2 3 3" xfId="22941" xr:uid="{00000000-0005-0000-0000-00001EC10000}"/>
    <cellStyle name="Percent 4 7 5 4 2 3 4" xfId="42891" xr:uid="{00000000-0005-0000-0000-00001FC10000}"/>
    <cellStyle name="Percent 4 7 5 4 2 4" xfId="17239" xr:uid="{00000000-0005-0000-0000-000020C10000}"/>
    <cellStyle name="Percent 4 7 5 4 2 4 2" xfId="37191" xr:uid="{00000000-0005-0000-0000-000021C10000}"/>
    <cellStyle name="Percent 4 7 5 4 2 5" xfId="25791" xr:uid="{00000000-0005-0000-0000-000022C10000}"/>
    <cellStyle name="Percent 4 7 5 4 2 5 2" xfId="45741" xr:uid="{00000000-0005-0000-0000-000023C10000}"/>
    <cellStyle name="Percent 4 7 5 4 2 6" xfId="14389" xr:uid="{00000000-0005-0000-0000-000024C10000}"/>
    <cellStyle name="Percent 4 7 5 4 2 7" xfId="34341" xr:uid="{00000000-0005-0000-0000-000025C10000}"/>
    <cellStyle name="Percent 4 7 5 4 3" xfId="8686" xr:uid="{00000000-0005-0000-0000-000026C10000}"/>
    <cellStyle name="Percent 4 7 5 4 3 2" xfId="28640" xr:uid="{00000000-0005-0000-0000-000027C10000}"/>
    <cellStyle name="Percent 4 7 5 4 3 2 2" xfId="48590" xr:uid="{00000000-0005-0000-0000-000028C10000}"/>
    <cellStyle name="Percent 4 7 5 4 3 3" xfId="20090" xr:uid="{00000000-0005-0000-0000-000029C10000}"/>
    <cellStyle name="Percent 4 7 5 4 3 4" xfId="40040" xr:uid="{00000000-0005-0000-0000-00002AC10000}"/>
    <cellStyle name="Percent 4 7 5 4 4" xfId="11538" xr:uid="{00000000-0005-0000-0000-00002BC10000}"/>
    <cellStyle name="Percent 4 7 5 4 4 2" xfId="31490" xr:uid="{00000000-0005-0000-0000-00002CC10000}"/>
    <cellStyle name="Percent 4 7 5 4 4 2 2" xfId="51440" xr:uid="{00000000-0005-0000-0000-00002DC10000}"/>
    <cellStyle name="Percent 4 7 5 4 4 3" xfId="22940" xr:uid="{00000000-0005-0000-0000-00002EC10000}"/>
    <cellStyle name="Percent 4 7 5 4 4 4" xfId="42890" xr:uid="{00000000-0005-0000-0000-00002FC10000}"/>
    <cellStyle name="Percent 4 7 5 4 5" xfId="17238" xr:uid="{00000000-0005-0000-0000-000030C10000}"/>
    <cellStyle name="Percent 4 7 5 4 5 2" xfId="37190" xr:uid="{00000000-0005-0000-0000-000031C10000}"/>
    <cellStyle name="Percent 4 7 5 4 6" xfId="25790" xr:uid="{00000000-0005-0000-0000-000032C10000}"/>
    <cellStyle name="Percent 4 7 5 4 6 2" xfId="45740" xr:uid="{00000000-0005-0000-0000-000033C10000}"/>
    <cellStyle name="Percent 4 7 5 4 7" xfId="14388" xr:uid="{00000000-0005-0000-0000-000034C10000}"/>
    <cellStyle name="Percent 4 7 5 4 8" xfId="34340" xr:uid="{00000000-0005-0000-0000-000035C10000}"/>
    <cellStyle name="Percent 4 7 5 5" xfId="4563" xr:uid="{00000000-0005-0000-0000-000036C10000}"/>
    <cellStyle name="Percent 4 7 5 5 2" xfId="8688" xr:uid="{00000000-0005-0000-0000-000037C10000}"/>
    <cellStyle name="Percent 4 7 5 5 2 2" xfId="28642" xr:uid="{00000000-0005-0000-0000-000038C10000}"/>
    <cellStyle name="Percent 4 7 5 5 2 2 2" xfId="48592" xr:uid="{00000000-0005-0000-0000-000039C10000}"/>
    <cellStyle name="Percent 4 7 5 5 2 3" xfId="20092" xr:uid="{00000000-0005-0000-0000-00003AC10000}"/>
    <cellStyle name="Percent 4 7 5 5 2 4" xfId="40042" xr:uid="{00000000-0005-0000-0000-00003BC10000}"/>
    <cellStyle name="Percent 4 7 5 5 3" xfId="11540" xr:uid="{00000000-0005-0000-0000-00003CC10000}"/>
    <cellStyle name="Percent 4 7 5 5 3 2" xfId="31492" xr:uid="{00000000-0005-0000-0000-00003DC10000}"/>
    <cellStyle name="Percent 4 7 5 5 3 2 2" xfId="51442" xr:uid="{00000000-0005-0000-0000-00003EC10000}"/>
    <cellStyle name="Percent 4 7 5 5 3 3" xfId="22942" xr:uid="{00000000-0005-0000-0000-00003FC10000}"/>
    <cellStyle name="Percent 4 7 5 5 3 4" xfId="42892" xr:uid="{00000000-0005-0000-0000-000040C10000}"/>
    <cellStyle name="Percent 4 7 5 5 4" xfId="17240" xr:uid="{00000000-0005-0000-0000-000041C10000}"/>
    <cellStyle name="Percent 4 7 5 5 4 2" xfId="37192" xr:uid="{00000000-0005-0000-0000-000042C10000}"/>
    <cellStyle name="Percent 4 7 5 5 5" xfId="25792" xr:uid="{00000000-0005-0000-0000-000043C10000}"/>
    <cellStyle name="Percent 4 7 5 5 5 2" xfId="45742" xr:uid="{00000000-0005-0000-0000-000044C10000}"/>
    <cellStyle name="Percent 4 7 5 5 6" xfId="14390" xr:uid="{00000000-0005-0000-0000-000045C10000}"/>
    <cellStyle name="Percent 4 7 5 5 7" xfId="34342" xr:uid="{00000000-0005-0000-0000-000046C10000}"/>
    <cellStyle name="Percent 4 7 5 6" xfId="8677" xr:uid="{00000000-0005-0000-0000-000047C10000}"/>
    <cellStyle name="Percent 4 7 5 6 2" xfId="28631" xr:uid="{00000000-0005-0000-0000-000048C10000}"/>
    <cellStyle name="Percent 4 7 5 6 2 2" xfId="48581" xr:uid="{00000000-0005-0000-0000-000049C10000}"/>
    <cellStyle name="Percent 4 7 5 6 3" xfId="20081" xr:uid="{00000000-0005-0000-0000-00004AC10000}"/>
    <cellStyle name="Percent 4 7 5 6 4" xfId="40031" xr:uid="{00000000-0005-0000-0000-00004BC10000}"/>
    <cellStyle name="Percent 4 7 5 7" xfId="11529" xr:uid="{00000000-0005-0000-0000-00004CC10000}"/>
    <cellStyle name="Percent 4 7 5 7 2" xfId="31481" xr:uid="{00000000-0005-0000-0000-00004DC10000}"/>
    <cellStyle name="Percent 4 7 5 7 2 2" xfId="51431" xr:uid="{00000000-0005-0000-0000-00004EC10000}"/>
    <cellStyle name="Percent 4 7 5 7 3" xfId="22931" xr:uid="{00000000-0005-0000-0000-00004FC10000}"/>
    <cellStyle name="Percent 4 7 5 7 4" xfId="42881" xr:uid="{00000000-0005-0000-0000-000050C10000}"/>
    <cellStyle name="Percent 4 7 5 8" xfId="17229" xr:uid="{00000000-0005-0000-0000-000051C10000}"/>
    <cellStyle name="Percent 4 7 5 8 2" xfId="37181" xr:uid="{00000000-0005-0000-0000-000052C10000}"/>
    <cellStyle name="Percent 4 7 5 9" xfId="25781" xr:uid="{00000000-0005-0000-0000-000053C10000}"/>
    <cellStyle name="Percent 4 7 5 9 2" xfId="45731" xr:uid="{00000000-0005-0000-0000-000054C10000}"/>
    <cellStyle name="Percent 4 7 6" xfId="4564" xr:uid="{00000000-0005-0000-0000-000055C10000}"/>
    <cellStyle name="Percent 4 7 6 10" xfId="14391" xr:uid="{00000000-0005-0000-0000-000056C10000}"/>
    <cellStyle name="Percent 4 7 6 11" xfId="34343" xr:uid="{00000000-0005-0000-0000-000057C10000}"/>
    <cellStyle name="Percent 4 7 6 2" xfId="4565" xr:uid="{00000000-0005-0000-0000-000058C10000}"/>
    <cellStyle name="Percent 4 7 6 2 10" xfId="34344" xr:uid="{00000000-0005-0000-0000-000059C10000}"/>
    <cellStyle name="Percent 4 7 6 2 2" xfId="4566" xr:uid="{00000000-0005-0000-0000-00005AC10000}"/>
    <cellStyle name="Percent 4 7 6 2 2 2" xfId="4567" xr:uid="{00000000-0005-0000-0000-00005BC10000}"/>
    <cellStyle name="Percent 4 7 6 2 2 2 2" xfId="8692" xr:uid="{00000000-0005-0000-0000-00005CC10000}"/>
    <cellStyle name="Percent 4 7 6 2 2 2 2 2" xfId="28646" xr:uid="{00000000-0005-0000-0000-00005DC10000}"/>
    <cellStyle name="Percent 4 7 6 2 2 2 2 2 2" xfId="48596" xr:uid="{00000000-0005-0000-0000-00005EC10000}"/>
    <cellStyle name="Percent 4 7 6 2 2 2 2 3" xfId="20096" xr:uid="{00000000-0005-0000-0000-00005FC10000}"/>
    <cellStyle name="Percent 4 7 6 2 2 2 2 4" xfId="40046" xr:uid="{00000000-0005-0000-0000-000060C10000}"/>
    <cellStyle name="Percent 4 7 6 2 2 2 3" xfId="11544" xr:uid="{00000000-0005-0000-0000-000061C10000}"/>
    <cellStyle name="Percent 4 7 6 2 2 2 3 2" xfId="31496" xr:uid="{00000000-0005-0000-0000-000062C10000}"/>
    <cellStyle name="Percent 4 7 6 2 2 2 3 2 2" xfId="51446" xr:uid="{00000000-0005-0000-0000-000063C10000}"/>
    <cellStyle name="Percent 4 7 6 2 2 2 3 3" xfId="22946" xr:uid="{00000000-0005-0000-0000-000064C10000}"/>
    <cellStyle name="Percent 4 7 6 2 2 2 3 4" xfId="42896" xr:uid="{00000000-0005-0000-0000-000065C10000}"/>
    <cellStyle name="Percent 4 7 6 2 2 2 4" xfId="17244" xr:uid="{00000000-0005-0000-0000-000066C10000}"/>
    <cellStyle name="Percent 4 7 6 2 2 2 4 2" xfId="37196" xr:uid="{00000000-0005-0000-0000-000067C10000}"/>
    <cellStyle name="Percent 4 7 6 2 2 2 5" xfId="25796" xr:uid="{00000000-0005-0000-0000-000068C10000}"/>
    <cellStyle name="Percent 4 7 6 2 2 2 5 2" xfId="45746" xr:uid="{00000000-0005-0000-0000-000069C10000}"/>
    <cellStyle name="Percent 4 7 6 2 2 2 6" xfId="14394" xr:uid="{00000000-0005-0000-0000-00006AC10000}"/>
    <cellStyle name="Percent 4 7 6 2 2 2 7" xfId="34346" xr:uid="{00000000-0005-0000-0000-00006BC10000}"/>
    <cellStyle name="Percent 4 7 6 2 2 3" xfId="8691" xr:uid="{00000000-0005-0000-0000-00006CC10000}"/>
    <cellStyle name="Percent 4 7 6 2 2 3 2" xfId="28645" xr:uid="{00000000-0005-0000-0000-00006DC10000}"/>
    <cellStyle name="Percent 4 7 6 2 2 3 2 2" xfId="48595" xr:uid="{00000000-0005-0000-0000-00006EC10000}"/>
    <cellStyle name="Percent 4 7 6 2 2 3 3" xfId="20095" xr:uid="{00000000-0005-0000-0000-00006FC10000}"/>
    <cellStyle name="Percent 4 7 6 2 2 3 4" xfId="40045" xr:uid="{00000000-0005-0000-0000-000070C10000}"/>
    <cellStyle name="Percent 4 7 6 2 2 4" xfId="11543" xr:uid="{00000000-0005-0000-0000-000071C10000}"/>
    <cellStyle name="Percent 4 7 6 2 2 4 2" xfId="31495" xr:uid="{00000000-0005-0000-0000-000072C10000}"/>
    <cellStyle name="Percent 4 7 6 2 2 4 2 2" xfId="51445" xr:uid="{00000000-0005-0000-0000-000073C10000}"/>
    <cellStyle name="Percent 4 7 6 2 2 4 3" xfId="22945" xr:uid="{00000000-0005-0000-0000-000074C10000}"/>
    <cellStyle name="Percent 4 7 6 2 2 4 4" xfId="42895" xr:uid="{00000000-0005-0000-0000-000075C10000}"/>
    <cellStyle name="Percent 4 7 6 2 2 5" xfId="17243" xr:uid="{00000000-0005-0000-0000-000076C10000}"/>
    <cellStyle name="Percent 4 7 6 2 2 5 2" xfId="37195" xr:uid="{00000000-0005-0000-0000-000077C10000}"/>
    <cellStyle name="Percent 4 7 6 2 2 6" xfId="25795" xr:uid="{00000000-0005-0000-0000-000078C10000}"/>
    <cellStyle name="Percent 4 7 6 2 2 6 2" xfId="45745" xr:uid="{00000000-0005-0000-0000-000079C10000}"/>
    <cellStyle name="Percent 4 7 6 2 2 7" xfId="14393" xr:uid="{00000000-0005-0000-0000-00007AC10000}"/>
    <cellStyle name="Percent 4 7 6 2 2 8" xfId="34345" xr:uid="{00000000-0005-0000-0000-00007BC10000}"/>
    <cellStyle name="Percent 4 7 6 2 3" xfId="4568" xr:uid="{00000000-0005-0000-0000-00007CC10000}"/>
    <cellStyle name="Percent 4 7 6 2 3 2" xfId="4569" xr:uid="{00000000-0005-0000-0000-00007DC10000}"/>
    <cellStyle name="Percent 4 7 6 2 3 2 2" xfId="8694" xr:uid="{00000000-0005-0000-0000-00007EC10000}"/>
    <cellStyle name="Percent 4 7 6 2 3 2 2 2" xfId="28648" xr:uid="{00000000-0005-0000-0000-00007FC10000}"/>
    <cellStyle name="Percent 4 7 6 2 3 2 2 2 2" xfId="48598" xr:uid="{00000000-0005-0000-0000-000080C10000}"/>
    <cellStyle name="Percent 4 7 6 2 3 2 2 3" xfId="20098" xr:uid="{00000000-0005-0000-0000-000081C10000}"/>
    <cellStyle name="Percent 4 7 6 2 3 2 2 4" xfId="40048" xr:uid="{00000000-0005-0000-0000-000082C10000}"/>
    <cellStyle name="Percent 4 7 6 2 3 2 3" xfId="11546" xr:uid="{00000000-0005-0000-0000-000083C10000}"/>
    <cellStyle name="Percent 4 7 6 2 3 2 3 2" xfId="31498" xr:uid="{00000000-0005-0000-0000-000084C10000}"/>
    <cellStyle name="Percent 4 7 6 2 3 2 3 2 2" xfId="51448" xr:uid="{00000000-0005-0000-0000-000085C10000}"/>
    <cellStyle name="Percent 4 7 6 2 3 2 3 3" xfId="22948" xr:uid="{00000000-0005-0000-0000-000086C10000}"/>
    <cellStyle name="Percent 4 7 6 2 3 2 3 4" xfId="42898" xr:uid="{00000000-0005-0000-0000-000087C10000}"/>
    <cellStyle name="Percent 4 7 6 2 3 2 4" xfId="17246" xr:uid="{00000000-0005-0000-0000-000088C10000}"/>
    <cellStyle name="Percent 4 7 6 2 3 2 4 2" xfId="37198" xr:uid="{00000000-0005-0000-0000-000089C10000}"/>
    <cellStyle name="Percent 4 7 6 2 3 2 5" xfId="25798" xr:uid="{00000000-0005-0000-0000-00008AC10000}"/>
    <cellStyle name="Percent 4 7 6 2 3 2 5 2" xfId="45748" xr:uid="{00000000-0005-0000-0000-00008BC10000}"/>
    <cellStyle name="Percent 4 7 6 2 3 2 6" xfId="14396" xr:uid="{00000000-0005-0000-0000-00008CC10000}"/>
    <cellStyle name="Percent 4 7 6 2 3 2 7" xfId="34348" xr:uid="{00000000-0005-0000-0000-00008DC10000}"/>
    <cellStyle name="Percent 4 7 6 2 3 3" xfId="8693" xr:uid="{00000000-0005-0000-0000-00008EC10000}"/>
    <cellStyle name="Percent 4 7 6 2 3 3 2" xfId="28647" xr:uid="{00000000-0005-0000-0000-00008FC10000}"/>
    <cellStyle name="Percent 4 7 6 2 3 3 2 2" xfId="48597" xr:uid="{00000000-0005-0000-0000-000090C10000}"/>
    <cellStyle name="Percent 4 7 6 2 3 3 3" xfId="20097" xr:uid="{00000000-0005-0000-0000-000091C10000}"/>
    <cellStyle name="Percent 4 7 6 2 3 3 4" xfId="40047" xr:uid="{00000000-0005-0000-0000-000092C10000}"/>
    <cellStyle name="Percent 4 7 6 2 3 4" xfId="11545" xr:uid="{00000000-0005-0000-0000-000093C10000}"/>
    <cellStyle name="Percent 4 7 6 2 3 4 2" xfId="31497" xr:uid="{00000000-0005-0000-0000-000094C10000}"/>
    <cellStyle name="Percent 4 7 6 2 3 4 2 2" xfId="51447" xr:uid="{00000000-0005-0000-0000-000095C10000}"/>
    <cellStyle name="Percent 4 7 6 2 3 4 3" xfId="22947" xr:uid="{00000000-0005-0000-0000-000096C10000}"/>
    <cellStyle name="Percent 4 7 6 2 3 4 4" xfId="42897" xr:uid="{00000000-0005-0000-0000-000097C10000}"/>
    <cellStyle name="Percent 4 7 6 2 3 5" xfId="17245" xr:uid="{00000000-0005-0000-0000-000098C10000}"/>
    <cellStyle name="Percent 4 7 6 2 3 5 2" xfId="37197" xr:uid="{00000000-0005-0000-0000-000099C10000}"/>
    <cellStyle name="Percent 4 7 6 2 3 6" xfId="25797" xr:uid="{00000000-0005-0000-0000-00009AC10000}"/>
    <cellStyle name="Percent 4 7 6 2 3 6 2" xfId="45747" xr:uid="{00000000-0005-0000-0000-00009BC10000}"/>
    <cellStyle name="Percent 4 7 6 2 3 7" xfId="14395" xr:uid="{00000000-0005-0000-0000-00009CC10000}"/>
    <cellStyle name="Percent 4 7 6 2 3 8" xfId="34347" xr:uid="{00000000-0005-0000-0000-00009DC10000}"/>
    <cellStyle name="Percent 4 7 6 2 4" xfId="4570" xr:uid="{00000000-0005-0000-0000-00009EC10000}"/>
    <cellStyle name="Percent 4 7 6 2 4 2" xfId="8695" xr:uid="{00000000-0005-0000-0000-00009FC10000}"/>
    <cellStyle name="Percent 4 7 6 2 4 2 2" xfId="28649" xr:uid="{00000000-0005-0000-0000-0000A0C10000}"/>
    <cellStyle name="Percent 4 7 6 2 4 2 2 2" xfId="48599" xr:uid="{00000000-0005-0000-0000-0000A1C10000}"/>
    <cellStyle name="Percent 4 7 6 2 4 2 3" xfId="20099" xr:uid="{00000000-0005-0000-0000-0000A2C10000}"/>
    <cellStyle name="Percent 4 7 6 2 4 2 4" xfId="40049" xr:uid="{00000000-0005-0000-0000-0000A3C10000}"/>
    <cellStyle name="Percent 4 7 6 2 4 3" xfId="11547" xr:uid="{00000000-0005-0000-0000-0000A4C10000}"/>
    <cellStyle name="Percent 4 7 6 2 4 3 2" xfId="31499" xr:uid="{00000000-0005-0000-0000-0000A5C10000}"/>
    <cellStyle name="Percent 4 7 6 2 4 3 2 2" xfId="51449" xr:uid="{00000000-0005-0000-0000-0000A6C10000}"/>
    <cellStyle name="Percent 4 7 6 2 4 3 3" xfId="22949" xr:uid="{00000000-0005-0000-0000-0000A7C10000}"/>
    <cellStyle name="Percent 4 7 6 2 4 3 4" xfId="42899" xr:uid="{00000000-0005-0000-0000-0000A8C10000}"/>
    <cellStyle name="Percent 4 7 6 2 4 4" xfId="17247" xr:uid="{00000000-0005-0000-0000-0000A9C10000}"/>
    <cellStyle name="Percent 4 7 6 2 4 4 2" xfId="37199" xr:uid="{00000000-0005-0000-0000-0000AAC10000}"/>
    <cellStyle name="Percent 4 7 6 2 4 5" xfId="25799" xr:uid="{00000000-0005-0000-0000-0000ABC10000}"/>
    <cellStyle name="Percent 4 7 6 2 4 5 2" xfId="45749" xr:uid="{00000000-0005-0000-0000-0000ACC10000}"/>
    <cellStyle name="Percent 4 7 6 2 4 6" xfId="14397" xr:uid="{00000000-0005-0000-0000-0000ADC10000}"/>
    <cellStyle name="Percent 4 7 6 2 4 7" xfId="34349" xr:uid="{00000000-0005-0000-0000-0000AEC10000}"/>
    <cellStyle name="Percent 4 7 6 2 5" xfId="8690" xr:uid="{00000000-0005-0000-0000-0000AFC10000}"/>
    <cellStyle name="Percent 4 7 6 2 5 2" xfId="28644" xr:uid="{00000000-0005-0000-0000-0000B0C10000}"/>
    <cellStyle name="Percent 4 7 6 2 5 2 2" xfId="48594" xr:uid="{00000000-0005-0000-0000-0000B1C10000}"/>
    <cellStyle name="Percent 4 7 6 2 5 3" xfId="20094" xr:uid="{00000000-0005-0000-0000-0000B2C10000}"/>
    <cellStyle name="Percent 4 7 6 2 5 4" xfId="40044" xr:uid="{00000000-0005-0000-0000-0000B3C10000}"/>
    <cellStyle name="Percent 4 7 6 2 6" xfId="11542" xr:uid="{00000000-0005-0000-0000-0000B4C10000}"/>
    <cellStyle name="Percent 4 7 6 2 6 2" xfId="31494" xr:uid="{00000000-0005-0000-0000-0000B5C10000}"/>
    <cellStyle name="Percent 4 7 6 2 6 2 2" xfId="51444" xr:uid="{00000000-0005-0000-0000-0000B6C10000}"/>
    <cellStyle name="Percent 4 7 6 2 6 3" xfId="22944" xr:uid="{00000000-0005-0000-0000-0000B7C10000}"/>
    <cellStyle name="Percent 4 7 6 2 6 4" xfId="42894" xr:uid="{00000000-0005-0000-0000-0000B8C10000}"/>
    <cellStyle name="Percent 4 7 6 2 7" xfId="17242" xr:uid="{00000000-0005-0000-0000-0000B9C10000}"/>
    <cellStyle name="Percent 4 7 6 2 7 2" xfId="37194" xr:uid="{00000000-0005-0000-0000-0000BAC10000}"/>
    <cellStyle name="Percent 4 7 6 2 8" xfId="25794" xr:uid="{00000000-0005-0000-0000-0000BBC10000}"/>
    <cellStyle name="Percent 4 7 6 2 8 2" xfId="45744" xr:uid="{00000000-0005-0000-0000-0000BCC10000}"/>
    <cellStyle name="Percent 4 7 6 2 9" xfId="14392" xr:uid="{00000000-0005-0000-0000-0000BDC10000}"/>
    <cellStyle name="Percent 4 7 6 3" xfId="4571" xr:uid="{00000000-0005-0000-0000-0000BEC10000}"/>
    <cellStyle name="Percent 4 7 6 3 2" xfId="4572" xr:uid="{00000000-0005-0000-0000-0000BFC10000}"/>
    <cellStyle name="Percent 4 7 6 3 2 2" xfId="8697" xr:uid="{00000000-0005-0000-0000-0000C0C10000}"/>
    <cellStyle name="Percent 4 7 6 3 2 2 2" xfId="28651" xr:uid="{00000000-0005-0000-0000-0000C1C10000}"/>
    <cellStyle name="Percent 4 7 6 3 2 2 2 2" xfId="48601" xr:uid="{00000000-0005-0000-0000-0000C2C10000}"/>
    <cellStyle name="Percent 4 7 6 3 2 2 3" xfId="20101" xr:uid="{00000000-0005-0000-0000-0000C3C10000}"/>
    <cellStyle name="Percent 4 7 6 3 2 2 4" xfId="40051" xr:uid="{00000000-0005-0000-0000-0000C4C10000}"/>
    <cellStyle name="Percent 4 7 6 3 2 3" xfId="11549" xr:uid="{00000000-0005-0000-0000-0000C5C10000}"/>
    <cellStyle name="Percent 4 7 6 3 2 3 2" xfId="31501" xr:uid="{00000000-0005-0000-0000-0000C6C10000}"/>
    <cellStyle name="Percent 4 7 6 3 2 3 2 2" xfId="51451" xr:uid="{00000000-0005-0000-0000-0000C7C10000}"/>
    <cellStyle name="Percent 4 7 6 3 2 3 3" xfId="22951" xr:uid="{00000000-0005-0000-0000-0000C8C10000}"/>
    <cellStyle name="Percent 4 7 6 3 2 3 4" xfId="42901" xr:uid="{00000000-0005-0000-0000-0000C9C10000}"/>
    <cellStyle name="Percent 4 7 6 3 2 4" xfId="17249" xr:uid="{00000000-0005-0000-0000-0000CAC10000}"/>
    <cellStyle name="Percent 4 7 6 3 2 4 2" xfId="37201" xr:uid="{00000000-0005-0000-0000-0000CBC10000}"/>
    <cellStyle name="Percent 4 7 6 3 2 5" xfId="25801" xr:uid="{00000000-0005-0000-0000-0000CCC10000}"/>
    <cellStyle name="Percent 4 7 6 3 2 5 2" xfId="45751" xr:uid="{00000000-0005-0000-0000-0000CDC10000}"/>
    <cellStyle name="Percent 4 7 6 3 2 6" xfId="14399" xr:uid="{00000000-0005-0000-0000-0000CEC10000}"/>
    <cellStyle name="Percent 4 7 6 3 2 7" xfId="34351" xr:uid="{00000000-0005-0000-0000-0000CFC10000}"/>
    <cellStyle name="Percent 4 7 6 3 3" xfId="8696" xr:uid="{00000000-0005-0000-0000-0000D0C10000}"/>
    <cellStyle name="Percent 4 7 6 3 3 2" xfId="28650" xr:uid="{00000000-0005-0000-0000-0000D1C10000}"/>
    <cellStyle name="Percent 4 7 6 3 3 2 2" xfId="48600" xr:uid="{00000000-0005-0000-0000-0000D2C10000}"/>
    <cellStyle name="Percent 4 7 6 3 3 3" xfId="20100" xr:uid="{00000000-0005-0000-0000-0000D3C10000}"/>
    <cellStyle name="Percent 4 7 6 3 3 4" xfId="40050" xr:uid="{00000000-0005-0000-0000-0000D4C10000}"/>
    <cellStyle name="Percent 4 7 6 3 4" xfId="11548" xr:uid="{00000000-0005-0000-0000-0000D5C10000}"/>
    <cellStyle name="Percent 4 7 6 3 4 2" xfId="31500" xr:uid="{00000000-0005-0000-0000-0000D6C10000}"/>
    <cellStyle name="Percent 4 7 6 3 4 2 2" xfId="51450" xr:uid="{00000000-0005-0000-0000-0000D7C10000}"/>
    <cellStyle name="Percent 4 7 6 3 4 3" xfId="22950" xr:uid="{00000000-0005-0000-0000-0000D8C10000}"/>
    <cellStyle name="Percent 4 7 6 3 4 4" xfId="42900" xr:uid="{00000000-0005-0000-0000-0000D9C10000}"/>
    <cellStyle name="Percent 4 7 6 3 5" xfId="17248" xr:uid="{00000000-0005-0000-0000-0000DAC10000}"/>
    <cellStyle name="Percent 4 7 6 3 5 2" xfId="37200" xr:uid="{00000000-0005-0000-0000-0000DBC10000}"/>
    <cellStyle name="Percent 4 7 6 3 6" xfId="25800" xr:uid="{00000000-0005-0000-0000-0000DCC10000}"/>
    <cellStyle name="Percent 4 7 6 3 6 2" xfId="45750" xr:uid="{00000000-0005-0000-0000-0000DDC10000}"/>
    <cellStyle name="Percent 4 7 6 3 7" xfId="14398" xr:uid="{00000000-0005-0000-0000-0000DEC10000}"/>
    <cellStyle name="Percent 4 7 6 3 8" xfId="34350" xr:uid="{00000000-0005-0000-0000-0000DFC10000}"/>
    <cellStyle name="Percent 4 7 6 4" xfId="4573" xr:uid="{00000000-0005-0000-0000-0000E0C10000}"/>
    <cellStyle name="Percent 4 7 6 4 2" xfId="4574" xr:uid="{00000000-0005-0000-0000-0000E1C10000}"/>
    <cellStyle name="Percent 4 7 6 4 2 2" xfId="8699" xr:uid="{00000000-0005-0000-0000-0000E2C10000}"/>
    <cellStyle name="Percent 4 7 6 4 2 2 2" xfId="28653" xr:uid="{00000000-0005-0000-0000-0000E3C10000}"/>
    <cellStyle name="Percent 4 7 6 4 2 2 2 2" xfId="48603" xr:uid="{00000000-0005-0000-0000-0000E4C10000}"/>
    <cellStyle name="Percent 4 7 6 4 2 2 3" xfId="20103" xr:uid="{00000000-0005-0000-0000-0000E5C10000}"/>
    <cellStyle name="Percent 4 7 6 4 2 2 4" xfId="40053" xr:uid="{00000000-0005-0000-0000-0000E6C10000}"/>
    <cellStyle name="Percent 4 7 6 4 2 3" xfId="11551" xr:uid="{00000000-0005-0000-0000-0000E7C10000}"/>
    <cellStyle name="Percent 4 7 6 4 2 3 2" xfId="31503" xr:uid="{00000000-0005-0000-0000-0000E8C10000}"/>
    <cellStyle name="Percent 4 7 6 4 2 3 2 2" xfId="51453" xr:uid="{00000000-0005-0000-0000-0000E9C10000}"/>
    <cellStyle name="Percent 4 7 6 4 2 3 3" xfId="22953" xr:uid="{00000000-0005-0000-0000-0000EAC10000}"/>
    <cellStyle name="Percent 4 7 6 4 2 3 4" xfId="42903" xr:uid="{00000000-0005-0000-0000-0000EBC10000}"/>
    <cellStyle name="Percent 4 7 6 4 2 4" xfId="17251" xr:uid="{00000000-0005-0000-0000-0000ECC10000}"/>
    <cellStyle name="Percent 4 7 6 4 2 4 2" xfId="37203" xr:uid="{00000000-0005-0000-0000-0000EDC10000}"/>
    <cellStyle name="Percent 4 7 6 4 2 5" xfId="25803" xr:uid="{00000000-0005-0000-0000-0000EEC10000}"/>
    <cellStyle name="Percent 4 7 6 4 2 5 2" xfId="45753" xr:uid="{00000000-0005-0000-0000-0000EFC10000}"/>
    <cellStyle name="Percent 4 7 6 4 2 6" xfId="14401" xr:uid="{00000000-0005-0000-0000-0000F0C10000}"/>
    <cellStyle name="Percent 4 7 6 4 2 7" xfId="34353" xr:uid="{00000000-0005-0000-0000-0000F1C10000}"/>
    <cellStyle name="Percent 4 7 6 4 3" xfId="8698" xr:uid="{00000000-0005-0000-0000-0000F2C10000}"/>
    <cellStyle name="Percent 4 7 6 4 3 2" xfId="28652" xr:uid="{00000000-0005-0000-0000-0000F3C10000}"/>
    <cellStyle name="Percent 4 7 6 4 3 2 2" xfId="48602" xr:uid="{00000000-0005-0000-0000-0000F4C10000}"/>
    <cellStyle name="Percent 4 7 6 4 3 3" xfId="20102" xr:uid="{00000000-0005-0000-0000-0000F5C10000}"/>
    <cellStyle name="Percent 4 7 6 4 3 4" xfId="40052" xr:uid="{00000000-0005-0000-0000-0000F6C10000}"/>
    <cellStyle name="Percent 4 7 6 4 4" xfId="11550" xr:uid="{00000000-0005-0000-0000-0000F7C10000}"/>
    <cellStyle name="Percent 4 7 6 4 4 2" xfId="31502" xr:uid="{00000000-0005-0000-0000-0000F8C10000}"/>
    <cellStyle name="Percent 4 7 6 4 4 2 2" xfId="51452" xr:uid="{00000000-0005-0000-0000-0000F9C10000}"/>
    <cellStyle name="Percent 4 7 6 4 4 3" xfId="22952" xr:uid="{00000000-0005-0000-0000-0000FAC10000}"/>
    <cellStyle name="Percent 4 7 6 4 4 4" xfId="42902" xr:uid="{00000000-0005-0000-0000-0000FBC10000}"/>
    <cellStyle name="Percent 4 7 6 4 5" xfId="17250" xr:uid="{00000000-0005-0000-0000-0000FCC10000}"/>
    <cellStyle name="Percent 4 7 6 4 5 2" xfId="37202" xr:uid="{00000000-0005-0000-0000-0000FDC10000}"/>
    <cellStyle name="Percent 4 7 6 4 6" xfId="25802" xr:uid="{00000000-0005-0000-0000-0000FEC10000}"/>
    <cellStyle name="Percent 4 7 6 4 6 2" xfId="45752" xr:uid="{00000000-0005-0000-0000-0000FFC10000}"/>
    <cellStyle name="Percent 4 7 6 4 7" xfId="14400" xr:uid="{00000000-0005-0000-0000-000000C20000}"/>
    <cellStyle name="Percent 4 7 6 4 8" xfId="34352" xr:uid="{00000000-0005-0000-0000-000001C20000}"/>
    <cellStyle name="Percent 4 7 6 5" xfId="4575" xr:uid="{00000000-0005-0000-0000-000002C20000}"/>
    <cellStyle name="Percent 4 7 6 5 2" xfId="8700" xr:uid="{00000000-0005-0000-0000-000003C20000}"/>
    <cellStyle name="Percent 4 7 6 5 2 2" xfId="28654" xr:uid="{00000000-0005-0000-0000-000004C20000}"/>
    <cellStyle name="Percent 4 7 6 5 2 2 2" xfId="48604" xr:uid="{00000000-0005-0000-0000-000005C20000}"/>
    <cellStyle name="Percent 4 7 6 5 2 3" xfId="20104" xr:uid="{00000000-0005-0000-0000-000006C20000}"/>
    <cellStyle name="Percent 4 7 6 5 2 4" xfId="40054" xr:uid="{00000000-0005-0000-0000-000007C20000}"/>
    <cellStyle name="Percent 4 7 6 5 3" xfId="11552" xr:uid="{00000000-0005-0000-0000-000008C20000}"/>
    <cellStyle name="Percent 4 7 6 5 3 2" xfId="31504" xr:uid="{00000000-0005-0000-0000-000009C20000}"/>
    <cellStyle name="Percent 4 7 6 5 3 2 2" xfId="51454" xr:uid="{00000000-0005-0000-0000-00000AC20000}"/>
    <cellStyle name="Percent 4 7 6 5 3 3" xfId="22954" xr:uid="{00000000-0005-0000-0000-00000BC20000}"/>
    <cellStyle name="Percent 4 7 6 5 3 4" xfId="42904" xr:uid="{00000000-0005-0000-0000-00000CC20000}"/>
    <cellStyle name="Percent 4 7 6 5 4" xfId="17252" xr:uid="{00000000-0005-0000-0000-00000DC20000}"/>
    <cellStyle name="Percent 4 7 6 5 4 2" xfId="37204" xr:uid="{00000000-0005-0000-0000-00000EC20000}"/>
    <cellStyle name="Percent 4 7 6 5 5" xfId="25804" xr:uid="{00000000-0005-0000-0000-00000FC20000}"/>
    <cellStyle name="Percent 4 7 6 5 5 2" xfId="45754" xr:uid="{00000000-0005-0000-0000-000010C20000}"/>
    <cellStyle name="Percent 4 7 6 5 6" xfId="14402" xr:uid="{00000000-0005-0000-0000-000011C20000}"/>
    <cellStyle name="Percent 4 7 6 5 7" xfId="34354" xr:uid="{00000000-0005-0000-0000-000012C20000}"/>
    <cellStyle name="Percent 4 7 6 6" xfId="8689" xr:uid="{00000000-0005-0000-0000-000013C20000}"/>
    <cellStyle name="Percent 4 7 6 6 2" xfId="28643" xr:uid="{00000000-0005-0000-0000-000014C20000}"/>
    <cellStyle name="Percent 4 7 6 6 2 2" xfId="48593" xr:uid="{00000000-0005-0000-0000-000015C20000}"/>
    <cellStyle name="Percent 4 7 6 6 3" xfId="20093" xr:uid="{00000000-0005-0000-0000-000016C20000}"/>
    <cellStyle name="Percent 4 7 6 6 4" xfId="40043" xr:uid="{00000000-0005-0000-0000-000017C20000}"/>
    <cellStyle name="Percent 4 7 6 7" xfId="11541" xr:uid="{00000000-0005-0000-0000-000018C20000}"/>
    <cellStyle name="Percent 4 7 6 7 2" xfId="31493" xr:uid="{00000000-0005-0000-0000-000019C20000}"/>
    <cellStyle name="Percent 4 7 6 7 2 2" xfId="51443" xr:uid="{00000000-0005-0000-0000-00001AC20000}"/>
    <cellStyle name="Percent 4 7 6 7 3" xfId="22943" xr:uid="{00000000-0005-0000-0000-00001BC20000}"/>
    <cellStyle name="Percent 4 7 6 7 4" xfId="42893" xr:uid="{00000000-0005-0000-0000-00001CC20000}"/>
    <cellStyle name="Percent 4 7 6 8" xfId="17241" xr:uid="{00000000-0005-0000-0000-00001DC20000}"/>
    <cellStyle name="Percent 4 7 6 8 2" xfId="37193" xr:uid="{00000000-0005-0000-0000-00001EC20000}"/>
    <cellStyle name="Percent 4 7 6 9" xfId="25793" xr:uid="{00000000-0005-0000-0000-00001FC20000}"/>
    <cellStyle name="Percent 4 7 6 9 2" xfId="45743" xr:uid="{00000000-0005-0000-0000-000020C20000}"/>
    <cellStyle name="Percent 4 7 7" xfId="4576" xr:uid="{00000000-0005-0000-0000-000021C20000}"/>
    <cellStyle name="Percent 4 7 7 10" xfId="34355" xr:uid="{00000000-0005-0000-0000-000022C20000}"/>
    <cellStyle name="Percent 4 7 7 2" xfId="4577" xr:uid="{00000000-0005-0000-0000-000023C20000}"/>
    <cellStyle name="Percent 4 7 7 2 2" xfId="4578" xr:uid="{00000000-0005-0000-0000-000024C20000}"/>
    <cellStyle name="Percent 4 7 7 2 2 2" xfId="8703" xr:uid="{00000000-0005-0000-0000-000025C20000}"/>
    <cellStyle name="Percent 4 7 7 2 2 2 2" xfId="28657" xr:uid="{00000000-0005-0000-0000-000026C20000}"/>
    <cellStyle name="Percent 4 7 7 2 2 2 2 2" xfId="48607" xr:uid="{00000000-0005-0000-0000-000027C20000}"/>
    <cellStyle name="Percent 4 7 7 2 2 2 3" xfId="20107" xr:uid="{00000000-0005-0000-0000-000028C20000}"/>
    <cellStyle name="Percent 4 7 7 2 2 2 4" xfId="40057" xr:uid="{00000000-0005-0000-0000-000029C20000}"/>
    <cellStyle name="Percent 4 7 7 2 2 3" xfId="11555" xr:uid="{00000000-0005-0000-0000-00002AC20000}"/>
    <cellStyle name="Percent 4 7 7 2 2 3 2" xfId="31507" xr:uid="{00000000-0005-0000-0000-00002BC20000}"/>
    <cellStyle name="Percent 4 7 7 2 2 3 2 2" xfId="51457" xr:uid="{00000000-0005-0000-0000-00002CC20000}"/>
    <cellStyle name="Percent 4 7 7 2 2 3 3" xfId="22957" xr:uid="{00000000-0005-0000-0000-00002DC20000}"/>
    <cellStyle name="Percent 4 7 7 2 2 3 4" xfId="42907" xr:uid="{00000000-0005-0000-0000-00002EC20000}"/>
    <cellStyle name="Percent 4 7 7 2 2 4" xfId="17255" xr:uid="{00000000-0005-0000-0000-00002FC20000}"/>
    <cellStyle name="Percent 4 7 7 2 2 4 2" xfId="37207" xr:uid="{00000000-0005-0000-0000-000030C20000}"/>
    <cellStyle name="Percent 4 7 7 2 2 5" xfId="25807" xr:uid="{00000000-0005-0000-0000-000031C20000}"/>
    <cellStyle name="Percent 4 7 7 2 2 5 2" xfId="45757" xr:uid="{00000000-0005-0000-0000-000032C20000}"/>
    <cellStyle name="Percent 4 7 7 2 2 6" xfId="14405" xr:uid="{00000000-0005-0000-0000-000033C20000}"/>
    <cellStyle name="Percent 4 7 7 2 2 7" xfId="34357" xr:uid="{00000000-0005-0000-0000-000034C20000}"/>
    <cellStyle name="Percent 4 7 7 2 3" xfId="8702" xr:uid="{00000000-0005-0000-0000-000035C20000}"/>
    <cellStyle name="Percent 4 7 7 2 3 2" xfId="28656" xr:uid="{00000000-0005-0000-0000-000036C20000}"/>
    <cellStyle name="Percent 4 7 7 2 3 2 2" xfId="48606" xr:uid="{00000000-0005-0000-0000-000037C20000}"/>
    <cellStyle name="Percent 4 7 7 2 3 3" xfId="20106" xr:uid="{00000000-0005-0000-0000-000038C20000}"/>
    <cellStyle name="Percent 4 7 7 2 3 4" xfId="40056" xr:uid="{00000000-0005-0000-0000-000039C20000}"/>
    <cellStyle name="Percent 4 7 7 2 4" xfId="11554" xr:uid="{00000000-0005-0000-0000-00003AC20000}"/>
    <cellStyle name="Percent 4 7 7 2 4 2" xfId="31506" xr:uid="{00000000-0005-0000-0000-00003BC20000}"/>
    <cellStyle name="Percent 4 7 7 2 4 2 2" xfId="51456" xr:uid="{00000000-0005-0000-0000-00003CC20000}"/>
    <cellStyle name="Percent 4 7 7 2 4 3" xfId="22956" xr:uid="{00000000-0005-0000-0000-00003DC20000}"/>
    <cellStyle name="Percent 4 7 7 2 4 4" xfId="42906" xr:uid="{00000000-0005-0000-0000-00003EC20000}"/>
    <cellStyle name="Percent 4 7 7 2 5" xfId="17254" xr:uid="{00000000-0005-0000-0000-00003FC20000}"/>
    <cellStyle name="Percent 4 7 7 2 5 2" xfId="37206" xr:uid="{00000000-0005-0000-0000-000040C20000}"/>
    <cellStyle name="Percent 4 7 7 2 6" xfId="25806" xr:uid="{00000000-0005-0000-0000-000041C20000}"/>
    <cellStyle name="Percent 4 7 7 2 6 2" xfId="45756" xr:uid="{00000000-0005-0000-0000-000042C20000}"/>
    <cellStyle name="Percent 4 7 7 2 7" xfId="14404" xr:uid="{00000000-0005-0000-0000-000043C20000}"/>
    <cellStyle name="Percent 4 7 7 2 8" xfId="34356" xr:uid="{00000000-0005-0000-0000-000044C20000}"/>
    <cellStyle name="Percent 4 7 7 3" xfId="4579" xr:uid="{00000000-0005-0000-0000-000045C20000}"/>
    <cellStyle name="Percent 4 7 7 3 2" xfId="4580" xr:uid="{00000000-0005-0000-0000-000046C20000}"/>
    <cellStyle name="Percent 4 7 7 3 2 2" xfId="8705" xr:uid="{00000000-0005-0000-0000-000047C20000}"/>
    <cellStyle name="Percent 4 7 7 3 2 2 2" xfId="28659" xr:uid="{00000000-0005-0000-0000-000048C20000}"/>
    <cellStyle name="Percent 4 7 7 3 2 2 2 2" xfId="48609" xr:uid="{00000000-0005-0000-0000-000049C20000}"/>
    <cellStyle name="Percent 4 7 7 3 2 2 3" xfId="20109" xr:uid="{00000000-0005-0000-0000-00004AC20000}"/>
    <cellStyle name="Percent 4 7 7 3 2 2 4" xfId="40059" xr:uid="{00000000-0005-0000-0000-00004BC20000}"/>
    <cellStyle name="Percent 4 7 7 3 2 3" xfId="11557" xr:uid="{00000000-0005-0000-0000-00004CC20000}"/>
    <cellStyle name="Percent 4 7 7 3 2 3 2" xfId="31509" xr:uid="{00000000-0005-0000-0000-00004DC20000}"/>
    <cellStyle name="Percent 4 7 7 3 2 3 2 2" xfId="51459" xr:uid="{00000000-0005-0000-0000-00004EC20000}"/>
    <cellStyle name="Percent 4 7 7 3 2 3 3" xfId="22959" xr:uid="{00000000-0005-0000-0000-00004FC20000}"/>
    <cellStyle name="Percent 4 7 7 3 2 3 4" xfId="42909" xr:uid="{00000000-0005-0000-0000-000050C20000}"/>
    <cellStyle name="Percent 4 7 7 3 2 4" xfId="17257" xr:uid="{00000000-0005-0000-0000-000051C20000}"/>
    <cellStyle name="Percent 4 7 7 3 2 4 2" xfId="37209" xr:uid="{00000000-0005-0000-0000-000052C20000}"/>
    <cellStyle name="Percent 4 7 7 3 2 5" xfId="25809" xr:uid="{00000000-0005-0000-0000-000053C20000}"/>
    <cellStyle name="Percent 4 7 7 3 2 5 2" xfId="45759" xr:uid="{00000000-0005-0000-0000-000054C20000}"/>
    <cellStyle name="Percent 4 7 7 3 2 6" xfId="14407" xr:uid="{00000000-0005-0000-0000-000055C20000}"/>
    <cellStyle name="Percent 4 7 7 3 2 7" xfId="34359" xr:uid="{00000000-0005-0000-0000-000056C20000}"/>
    <cellStyle name="Percent 4 7 7 3 3" xfId="8704" xr:uid="{00000000-0005-0000-0000-000057C20000}"/>
    <cellStyle name="Percent 4 7 7 3 3 2" xfId="28658" xr:uid="{00000000-0005-0000-0000-000058C20000}"/>
    <cellStyle name="Percent 4 7 7 3 3 2 2" xfId="48608" xr:uid="{00000000-0005-0000-0000-000059C20000}"/>
    <cellStyle name="Percent 4 7 7 3 3 3" xfId="20108" xr:uid="{00000000-0005-0000-0000-00005AC20000}"/>
    <cellStyle name="Percent 4 7 7 3 3 4" xfId="40058" xr:uid="{00000000-0005-0000-0000-00005BC20000}"/>
    <cellStyle name="Percent 4 7 7 3 4" xfId="11556" xr:uid="{00000000-0005-0000-0000-00005CC20000}"/>
    <cellStyle name="Percent 4 7 7 3 4 2" xfId="31508" xr:uid="{00000000-0005-0000-0000-00005DC20000}"/>
    <cellStyle name="Percent 4 7 7 3 4 2 2" xfId="51458" xr:uid="{00000000-0005-0000-0000-00005EC20000}"/>
    <cellStyle name="Percent 4 7 7 3 4 3" xfId="22958" xr:uid="{00000000-0005-0000-0000-00005FC20000}"/>
    <cellStyle name="Percent 4 7 7 3 4 4" xfId="42908" xr:uid="{00000000-0005-0000-0000-000060C20000}"/>
    <cellStyle name="Percent 4 7 7 3 5" xfId="17256" xr:uid="{00000000-0005-0000-0000-000061C20000}"/>
    <cellStyle name="Percent 4 7 7 3 5 2" xfId="37208" xr:uid="{00000000-0005-0000-0000-000062C20000}"/>
    <cellStyle name="Percent 4 7 7 3 6" xfId="25808" xr:uid="{00000000-0005-0000-0000-000063C20000}"/>
    <cellStyle name="Percent 4 7 7 3 6 2" xfId="45758" xr:uid="{00000000-0005-0000-0000-000064C20000}"/>
    <cellStyle name="Percent 4 7 7 3 7" xfId="14406" xr:uid="{00000000-0005-0000-0000-000065C20000}"/>
    <cellStyle name="Percent 4 7 7 3 8" xfId="34358" xr:uid="{00000000-0005-0000-0000-000066C20000}"/>
    <cellStyle name="Percent 4 7 7 4" xfId="4581" xr:uid="{00000000-0005-0000-0000-000067C20000}"/>
    <cellStyle name="Percent 4 7 7 4 2" xfId="8706" xr:uid="{00000000-0005-0000-0000-000068C20000}"/>
    <cellStyle name="Percent 4 7 7 4 2 2" xfId="28660" xr:uid="{00000000-0005-0000-0000-000069C20000}"/>
    <cellStyle name="Percent 4 7 7 4 2 2 2" xfId="48610" xr:uid="{00000000-0005-0000-0000-00006AC20000}"/>
    <cellStyle name="Percent 4 7 7 4 2 3" xfId="20110" xr:uid="{00000000-0005-0000-0000-00006BC20000}"/>
    <cellStyle name="Percent 4 7 7 4 2 4" xfId="40060" xr:uid="{00000000-0005-0000-0000-00006CC20000}"/>
    <cellStyle name="Percent 4 7 7 4 3" xfId="11558" xr:uid="{00000000-0005-0000-0000-00006DC20000}"/>
    <cellStyle name="Percent 4 7 7 4 3 2" xfId="31510" xr:uid="{00000000-0005-0000-0000-00006EC20000}"/>
    <cellStyle name="Percent 4 7 7 4 3 2 2" xfId="51460" xr:uid="{00000000-0005-0000-0000-00006FC20000}"/>
    <cellStyle name="Percent 4 7 7 4 3 3" xfId="22960" xr:uid="{00000000-0005-0000-0000-000070C20000}"/>
    <cellStyle name="Percent 4 7 7 4 3 4" xfId="42910" xr:uid="{00000000-0005-0000-0000-000071C20000}"/>
    <cellStyle name="Percent 4 7 7 4 4" xfId="17258" xr:uid="{00000000-0005-0000-0000-000072C20000}"/>
    <cellStyle name="Percent 4 7 7 4 4 2" xfId="37210" xr:uid="{00000000-0005-0000-0000-000073C20000}"/>
    <cellStyle name="Percent 4 7 7 4 5" xfId="25810" xr:uid="{00000000-0005-0000-0000-000074C20000}"/>
    <cellStyle name="Percent 4 7 7 4 5 2" xfId="45760" xr:uid="{00000000-0005-0000-0000-000075C20000}"/>
    <cellStyle name="Percent 4 7 7 4 6" xfId="14408" xr:uid="{00000000-0005-0000-0000-000076C20000}"/>
    <cellStyle name="Percent 4 7 7 4 7" xfId="34360" xr:uid="{00000000-0005-0000-0000-000077C20000}"/>
    <cellStyle name="Percent 4 7 7 5" xfId="8701" xr:uid="{00000000-0005-0000-0000-000078C20000}"/>
    <cellStyle name="Percent 4 7 7 5 2" xfId="28655" xr:uid="{00000000-0005-0000-0000-000079C20000}"/>
    <cellStyle name="Percent 4 7 7 5 2 2" xfId="48605" xr:uid="{00000000-0005-0000-0000-00007AC20000}"/>
    <cellStyle name="Percent 4 7 7 5 3" xfId="20105" xr:uid="{00000000-0005-0000-0000-00007BC20000}"/>
    <cellStyle name="Percent 4 7 7 5 4" xfId="40055" xr:uid="{00000000-0005-0000-0000-00007CC20000}"/>
    <cellStyle name="Percent 4 7 7 6" xfId="11553" xr:uid="{00000000-0005-0000-0000-00007DC20000}"/>
    <cellStyle name="Percent 4 7 7 6 2" xfId="31505" xr:uid="{00000000-0005-0000-0000-00007EC20000}"/>
    <cellStyle name="Percent 4 7 7 6 2 2" xfId="51455" xr:uid="{00000000-0005-0000-0000-00007FC20000}"/>
    <cellStyle name="Percent 4 7 7 6 3" xfId="22955" xr:uid="{00000000-0005-0000-0000-000080C20000}"/>
    <cellStyle name="Percent 4 7 7 6 4" xfId="42905" xr:uid="{00000000-0005-0000-0000-000081C20000}"/>
    <cellStyle name="Percent 4 7 7 7" xfId="17253" xr:uid="{00000000-0005-0000-0000-000082C20000}"/>
    <cellStyle name="Percent 4 7 7 7 2" xfId="37205" xr:uid="{00000000-0005-0000-0000-000083C20000}"/>
    <cellStyle name="Percent 4 7 7 8" xfId="25805" xr:uid="{00000000-0005-0000-0000-000084C20000}"/>
    <cellStyle name="Percent 4 7 7 8 2" xfId="45755" xr:uid="{00000000-0005-0000-0000-000085C20000}"/>
    <cellStyle name="Percent 4 7 7 9" xfId="14403" xr:uid="{00000000-0005-0000-0000-000086C20000}"/>
    <cellStyle name="Percent 4 7 8" xfId="4582" xr:uid="{00000000-0005-0000-0000-000087C20000}"/>
    <cellStyle name="Percent 4 7 8 2" xfId="4583" xr:uid="{00000000-0005-0000-0000-000088C20000}"/>
    <cellStyle name="Percent 4 7 8 2 2" xfId="8708" xr:uid="{00000000-0005-0000-0000-000089C20000}"/>
    <cellStyle name="Percent 4 7 8 2 2 2" xfId="28662" xr:uid="{00000000-0005-0000-0000-00008AC20000}"/>
    <cellStyle name="Percent 4 7 8 2 2 2 2" xfId="48612" xr:uid="{00000000-0005-0000-0000-00008BC20000}"/>
    <cellStyle name="Percent 4 7 8 2 2 3" xfId="20112" xr:uid="{00000000-0005-0000-0000-00008CC20000}"/>
    <cellStyle name="Percent 4 7 8 2 2 4" xfId="40062" xr:uid="{00000000-0005-0000-0000-00008DC20000}"/>
    <cellStyle name="Percent 4 7 8 2 3" xfId="11560" xr:uid="{00000000-0005-0000-0000-00008EC20000}"/>
    <cellStyle name="Percent 4 7 8 2 3 2" xfId="31512" xr:uid="{00000000-0005-0000-0000-00008FC20000}"/>
    <cellStyle name="Percent 4 7 8 2 3 2 2" xfId="51462" xr:uid="{00000000-0005-0000-0000-000090C20000}"/>
    <cellStyle name="Percent 4 7 8 2 3 3" xfId="22962" xr:uid="{00000000-0005-0000-0000-000091C20000}"/>
    <cellStyle name="Percent 4 7 8 2 3 4" xfId="42912" xr:uid="{00000000-0005-0000-0000-000092C20000}"/>
    <cellStyle name="Percent 4 7 8 2 4" xfId="17260" xr:uid="{00000000-0005-0000-0000-000093C20000}"/>
    <cellStyle name="Percent 4 7 8 2 4 2" xfId="37212" xr:uid="{00000000-0005-0000-0000-000094C20000}"/>
    <cellStyle name="Percent 4 7 8 2 5" xfId="25812" xr:uid="{00000000-0005-0000-0000-000095C20000}"/>
    <cellStyle name="Percent 4 7 8 2 5 2" xfId="45762" xr:uid="{00000000-0005-0000-0000-000096C20000}"/>
    <cellStyle name="Percent 4 7 8 2 6" xfId="14410" xr:uid="{00000000-0005-0000-0000-000097C20000}"/>
    <cellStyle name="Percent 4 7 8 2 7" xfId="34362" xr:uid="{00000000-0005-0000-0000-000098C20000}"/>
    <cellStyle name="Percent 4 7 8 3" xfId="8707" xr:uid="{00000000-0005-0000-0000-000099C20000}"/>
    <cellStyle name="Percent 4 7 8 3 2" xfId="28661" xr:uid="{00000000-0005-0000-0000-00009AC20000}"/>
    <cellStyle name="Percent 4 7 8 3 2 2" xfId="48611" xr:uid="{00000000-0005-0000-0000-00009BC20000}"/>
    <cellStyle name="Percent 4 7 8 3 3" xfId="20111" xr:uid="{00000000-0005-0000-0000-00009CC20000}"/>
    <cellStyle name="Percent 4 7 8 3 4" xfId="40061" xr:uid="{00000000-0005-0000-0000-00009DC20000}"/>
    <cellStyle name="Percent 4 7 8 4" xfId="11559" xr:uid="{00000000-0005-0000-0000-00009EC20000}"/>
    <cellStyle name="Percent 4 7 8 4 2" xfId="31511" xr:uid="{00000000-0005-0000-0000-00009FC20000}"/>
    <cellStyle name="Percent 4 7 8 4 2 2" xfId="51461" xr:uid="{00000000-0005-0000-0000-0000A0C20000}"/>
    <cellStyle name="Percent 4 7 8 4 3" xfId="22961" xr:uid="{00000000-0005-0000-0000-0000A1C20000}"/>
    <cellStyle name="Percent 4 7 8 4 4" xfId="42911" xr:uid="{00000000-0005-0000-0000-0000A2C20000}"/>
    <cellStyle name="Percent 4 7 8 5" xfId="17259" xr:uid="{00000000-0005-0000-0000-0000A3C20000}"/>
    <cellStyle name="Percent 4 7 8 5 2" xfId="37211" xr:uid="{00000000-0005-0000-0000-0000A4C20000}"/>
    <cellStyle name="Percent 4 7 8 6" xfId="25811" xr:uid="{00000000-0005-0000-0000-0000A5C20000}"/>
    <cellStyle name="Percent 4 7 8 6 2" xfId="45761" xr:uid="{00000000-0005-0000-0000-0000A6C20000}"/>
    <cellStyle name="Percent 4 7 8 7" xfId="14409" xr:uid="{00000000-0005-0000-0000-0000A7C20000}"/>
    <cellStyle name="Percent 4 7 8 8" xfId="34361" xr:uid="{00000000-0005-0000-0000-0000A8C20000}"/>
    <cellStyle name="Percent 4 7 9" xfId="4584" xr:uid="{00000000-0005-0000-0000-0000A9C20000}"/>
    <cellStyle name="Percent 4 7 9 2" xfId="4585" xr:uid="{00000000-0005-0000-0000-0000AAC20000}"/>
    <cellStyle name="Percent 4 7 9 2 2" xfId="8710" xr:uid="{00000000-0005-0000-0000-0000ABC20000}"/>
    <cellStyle name="Percent 4 7 9 2 2 2" xfId="28664" xr:uid="{00000000-0005-0000-0000-0000ACC20000}"/>
    <cellStyle name="Percent 4 7 9 2 2 2 2" xfId="48614" xr:uid="{00000000-0005-0000-0000-0000ADC20000}"/>
    <cellStyle name="Percent 4 7 9 2 2 3" xfId="20114" xr:uid="{00000000-0005-0000-0000-0000AEC20000}"/>
    <cellStyle name="Percent 4 7 9 2 2 4" xfId="40064" xr:uid="{00000000-0005-0000-0000-0000AFC20000}"/>
    <cellStyle name="Percent 4 7 9 2 3" xfId="11562" xr:uid="{00000000-0005-0000-0000-0000B0C20000}"/>
    <cellStyle name="Percent 4 7 9 2 3 2" xfId="31514" xr:uid="{00000000-0005-0000-0000-0000B1C20000}"/>
    <cellStyle name="Percent 4 7 9 2 3 2 2" xfId="51464" xr:uid="{00000000-0005-0000-0000-0000B2C20000}"/>
    <cellStyle name="Percent 4 7 9 2 3 3" xfId="22964" xr:uid="{00000000-0005-0000-0000-0000B3C20000}"/>
    <cellStyle name="Percent 4 7 9 2 3 4" xfId="42914" xr:uid="{00000000-0005-0000-0000-0000B4C20000}"/>
    <cellStyle name="Percent 4 7 9 2 4" xfId="17262" xr:uid="{00000000-0005-0000-0000-0000B5C20000}"/>
    <cellStyle name="Percent 4 7 9 2 4 2" xfId="37214" xr:uid="{00000000-0005-0000-0000-0000B6C20000}"/>
    <cellStyle name="Percent 4 7 9 2 5" xfId="25814" xr:uid="{00000000-0005-0000-0000-0000B7C20000}"/>
    <cellStyle name="Percent 4 7 9 2 5 2" xfId="45764" xr:uid="{00000000-0005-0000-0000-0000B8C20000}"/>
    <cellStyle name="Percent 4 7 9 2 6" xfId="14412" xr:uid="{00000000-0005-0000-0000-0000B9C20000}"/>
    <cellStyle name="Percent 4 7 9 2 7" xfId="34364" xr:uid="{00000000-0005-0000-0000-0000BAC20000}"/>
    <cellStyle name="Percent 4 7 9 3" xfId="8709" xr:uid="{00000000-0005-0000-0000-0000BBC20000}"/>
    <cellStyle name="Percent 4 7 9 3 2" xfId="28663" xr:uid="{00000000-0005-0000-0000-0000BCC20000}"/>
    <cellStyle name="Percent 4 7 9 3 2 2" xfId="48613" xr:uid="{00000000-0005-0000-0000-0000BDC20000}"/>
    <cellStyle name="Percent 4 7 9 3 3" xfId="20113" xr:uid="{00000000-0005-0000-0000-0000BEC20000}"/>
    <cellStyle name="Percent 4 7 9 3 4" xfId="40063" xr:uid="{00000000-0005-0000-0000-0000BFC20000}"/>
    <cellStyle name="Percent 4 7 9 4" xfId="11561" xr:uid="{00000000-0005-0000-0000-0000C0C20000}"/>
    <cellStyle name="Percent 4 7 9 4 2" xfId="31513" xr:uid="{00000000-0005-0000-0000-0000C1C20000}"/>
    <cellStyle name="Percent 4 7 9 4 2 2" xfId="51463" xr:uid="{00000000-0005-0000-0000-0000C2C20000}"/>
    <cellStyle name="Percent 4 7 9 4 3" xfId="22963" xr:uid="{00000000-0005-0000-0000-0000C3C20000}"/>
    <cellStyle name="Percent 4 7 9 4 4" xfId="42913" xr:uid="{00000000-0005-0000-0000-0000C4C20000}"/>
    <cellStyle name="Percent 4 7 9 5" xfId="17261" xr:uid="{00000000-0005-0000-0000-0000C5C20000}"/>
    <cellStyle name="Percent 4 7 9 5 2" xfId="37213" xr:uid="{00000000-0005-0000-0000-0000C6C20000}"/>
    <cellStyle name="Percent 4 7 9 6" xfId="25813" xr:uid="{00000000-0005-0000-0000-0000C7C20000}"/>
    <cellStyle name="Percent 4 7 9 6 2" xfId="45763" xr:uid="{00000000-0005-0000-0000-0000C8C20000}"/>
    <cellStyle name="Percent 4 7 9 7" xfId="14411" xr:uid="{00000000-0005-0000-0000-0000C9C20000}"/>
    <cellStyle name="Percent 4 7 9 8" xfId="34363" xr:uid="{00000000-0005-0000-0000-0000CAC20000}"/>
    <cellStyle name="Percent 4 8" xfId="4586" xr:uid="{00000000-0005-0000-0000-0000CBC20000}"/>
    <cellStyle name="Percent 4 8 10" xfId="14413" xr:uid="{00000000-0005-0000-0000-0000CCC20000}"/>
    <cellStyle name="Percent 4 8 11" xfId="34365" xr:uid="{00000000-0005-0000-0000-0000CDC20000}"/>
    <cellStyle name="Percent 4 8 2" xfId="4587" xr:uid="{00000000-0005-0000-0000-0000CEC20000}"/>
    <cellStyle name="Percent 4 8 2 10" xfId="34366" xr:uid="{00000000-0005-0000-0000-0000CFC20000}"/>
    <cellStyle name="Percent 4 8 2 2" xfId="4588" xr:uid="{00000000-0005-0000-0000-0000D0C20000}"/>
    <cellStyle name="Percent 4 8 2 2 2" xfId="4589" xr:uid="{00000000-0005-0000-0000-0000D1C20000}"/>
    <cellStyle name="Percent 4 8 2 2 2 2" xfId="8714" xr:uid="{00000000-0005-0000-0000-0000D2C20000}"/>
    <cellStyle name="Percent 4 8 2 2 2 2 2" xfId="28668" xr:uid="{00000000-0005-0000-0000-0000D3C20000}"/>
    <cellStyle name="Percent 4 8 2 2 2 2 2 2" xfId="48618" xr:uid="{00000000-0005-0000-0000-0000D4C20000}"/>
    <cellStyle name="Percent 4 8 2 2 2 2 3" xfId="20118" xr:uid="{00000000-0005-0000-0000-0000D5C20000}"/>
    <cellStyle name="Percent 4 8 2 2 2 2 4" xfId="40068" xr:uid="{00000000-0005-0000-0000-0000D6C20000}"/>
    <cellStyle name="Percent 4 8 2 2 2 3" xfId="11566" xr:uid="{00000000-0005-0000-0000-0000D7C20000}"/>
    <cellStyle name="Percent 4 8 2 2 2 3 2" xfId="31518" xr:uid="{00000000-0005-0000-0000-0000D8C20000}"/>
    <cellStyle name="Percent 4 8 2 2 2 3 2 2" xfId="51468" xr:uid="{00000000-0005-0000-0000-0000D9C20000}"/>
    <cellStyle name="Percent 4 8 2 2 2 3 3" xfId="22968" xr:uid="{00000000-0005-0000-0000-0000DAC20000}"/>
    <cellStyle name="Percent 4 8 2 2 2 3 4" xfId="42918" xr:uid="{00000000-0005-0000-0000-0000DBC20000}"/>
    <cellStyle name="Percent 4 8 2 2 2 4" xfId="17266" xr:uid="{00000000-0005-0000-0000-0000DCC20000}"/>
    <cellStyle name="Percent 4 8 2 2 2 4 2" xfId="37218" xr:uid="{00000000-0005-0000-0000-0000DDC20000}"/>
    <cellStyle name="Percent 4 8 2 2 2 5" xfId="25818" xr:uid="{00000000-0005-0000-0000-0000DEC20000}"/>
    <cellStyle name="Percent 4 8 2 2 2 5 2" xfId="45768" xr:uid="{00000000-0005-0000-0000-0000DFC20000}"/>
    <cellStyle name="Percent 4 8 2 2 2 6" xfId="14416" xr:uid="{00000000-0005-0000-0000-0000E0C20000}"/>
    <cellStyle name="Percent 4 8 2 2 2 7" xfId="34368" xr:uid="{00000000-0005-0000-0000-0000E1C20000}"/>
    <cellStyle name="Percent 4 8 2 2 3" xfId="8713" xr:uid="{00000000-0005-0000-0000-0000E2C20000}"/>
    <cellStyle name="Percent 4 8 2 2 3 2" xfId="28667" xr:uid="{00000000-0005-0000-0000-0000E3C20000}"/>
    <cellStyle name="Percent 4 8 2 2 3 2 2" xfId="48617" xr:uid="{00000000-0005-0000-0000-0000E4C20000}"/>
    <cellStyle name="Percent 4 8 2 2 3 3" xfId="20117" xr:uid="{00000000-0005-0000-0000-0000E5C20000}"/>
    <cellStyle name="Percent 4 8 2 2 3 4" xfId="40067" xr:uid="{00000000-0005-0000-0000-0000E6C20000}"/>
    <cellStyle name="Percent 4 8 2 2 4" xfId="11565" xr:uid="{00000000-0005-0000-0000-0000E7C20000}"/>
    <cellStyle name="Percent 4 8 2 2 4 2" xfId="31517" xr:uid="{00000000-0005-0000-0000-0000E8C20000}"/>
    <cellStyle name="Percent 4 8 2 2 4 2 2" xfId="51467" xr:uid="{00000000-0005-0000-0000-0000E9C20000}"/>
    <cellStyle name="Percent 4 8 2 2 4 3" xfId="22967" xr:uid="{00000000-0005-0000-0000-0000EAC20000}"/>
    <cellStyle name="Percent 4 8 2 2 4 4" xfId="42917" xr:uid="{00000000-0005-0000-0000-0000EBC20000}"/>
    <cellStyle name="Percent 4 8 2 2 5" xfId="17265" xr:uid="{00000000-0005-0000-0000-0000ECC20000}"/>
    <cellStyle name="Percent 4 8 2 2 5 2" xfId="37217" xr:uid="{00000000-0005-0000-0000-0000EDC20000}"/>
    <cellStyle name="Percent 4 8 2 2 6" xfId="25817" xr:uid="{00000000-0005-0000-0000-0000EEC20000}"/>
    <cellStyle name="Percent 4 8 2 2 6 2" xfId="45767" xr:uid="{00000000-0005-0000-0000-0000EFC20000}"/>
    <cellStyle name="Percent 4 8 2 2 7" xfId="14415" xr:uid="{00000000-0005-0000-0000-0000F0C20000}"/>
    <cellStyle name="Percent 4 8 2 2 8" xfId="34367" xr:uid="{00000000-0005-0000-0000-0000F1C20000}"/>
    <cellStyle name="Percent 4 8 2 3" xfId="4590" xr:uid="{00000000-0005-0000-0000-0000F2C20000}"/>
    <cellStyle name="Percent 4 8 2 3 2" xfId="4591" xr:uid="{00000000-0005-0000-0000-0000F3C20000}"/>
    <cellStyle name="Percent 4 8 2 3 2 2" xfId="8716" xr:uid="{00000000-0005-0000-0000-0000F4C20000}"/>
    <cellStyle name="Percent 4 8 2 3 2 2 2" xfId="28670" xr:uid="{00000000-0005-0000-0000-0000F5C20000}"/>
    <cellStyle name="Percent 4 8 2 3 2 2 2 2" xfId="48620" xr:uid="{00000000-0005-0000-0000-0000F6C20000}"/>
    <cellStyle name="Percent 4 8 2 3 2 2 3" xfId="20120" xr:uid="{00000000-0005-0000-0000-0000F7C20000}"/>
    <cellStyle name="Percent 4 8 2 3 2 2 4" xfId="40070" xr:uid="{00000000-0005-0000-0000-0000F8C20000}"/>
    <cellStyle name="Percent 4 8 2 3 2 3" xfId="11568" xr:uid="{00000000-0005-0000-0000-0000F9C20000}"/>
    <cellStyle name="Percent 4 8 2 3 2 3 2" xfId="31520" xr:uid="{00000000-0005-0000-0000-0000FAC20000}"/>
    <cellStyle name="Percent 4 8 2 3 2 3 2 2" xfId="51470" xr:uid="{00000000-0005-0000-0000-0000FBC20000}"/>
    <cellStyle name="Percent 4 8 2 3 2 3 3" xfId="22970" xr:uid="{00000000-0005-0000-0000-0000FCC20000}"/>
    <cellStyle name="Percent 4 8 2 3 2 3 4" xfId="42920" xr:uid="{00000000-0005-0000-0000-0000FDC20000}"/>
    <cellStyle name="Percent 4 8 2 3 2 4" xfId="17268" xr:uid="{00000000-0005-0000-0000-0000FEC20000}"/>
    <cellStyle name="Percent 4 8 2 3 2 4 2" xfId="37220" xr:uid="{00000000-0005-0000-0000-0000FFC20000}"/>
    <cellStyle name="Percent 4 8 2 3 2 5" xfId="25820" xr:uid="{00000000-0005-0000-0000-000000C30000}"/>
    <cellStyle name="Percent 4 8 2 3 2 5 2" xfId="45770" xr:uid="{00000000-0005-0000-0000-000001C30000}"/>
    <cellStyle name="Percent 4 8 2 3 2 6" xfId="14418" xr:uid="{00000000-0005-0000-0000-000002C30000}"/>
    <cellStyle name="Percent 4 8 2 3 2 7" xfId="34370" xr:uid="{00000000-0005-0000-0000-000003C30000}"/>
    <cellStyle name="Percent 4 8 2 3 3" xfId="8715" xr:uid="{00000000-0005-0000-0000-000004C30000}"/>
    <cellStyle name="Percent 4 8 2 3 3 2" xfId="28669" xr:uid="{00000000-0005-0000-0000-000005C30000}"/>
    <cellStyle name="Percent 4 8 2 3 3 2 2" xfId="48619" xr:uid="{00000000-0005-0000-0000-000006C30000}"/>
    <cellStyle name="Percent 4 8 2 3 3 3" xfId="20119" xr:uid="{00000000-0005-0000-0000-000007C30000}"/>
    <cellStyle name="Percent 4 8 2 3 3 4" xfId="40069" xr:uid="{00000000-0005-0000-0000-000008C30000}"/>
    <cellStyle name="Percent 4 8 2 3 4" xfId="11567" xr:uid="{00000000-0005-0000-0000-000009C30000}"/>
    <cellStyle name="Percent 4 8 2 3 4 2" xfId="31519" xr:uid="{00000000-0005-0000-0000-00000AC30000}"/>
    <cellStyle name="Percent 4 8 2 3 4 2 2" xfId="51469" xr:uid="{00000000-0005-0000-0000-00000BC30000}"/>
    <cellStyle name="Percent 4 8 2 3 4 3" xfId="22969" xr:uid="{00000000-0005-0000-0000-00000CC30000}"/>
    <cellStyle name="Percent 4 8 2 3 4 4" xfId="42919" xr:uid="{00000000-0005-0000-0000-00000DC30000}"/>
    <cellStyle name="Percent 4 8 2 3 5" xfId="17267" xr:uid="{00000000-0005-0000-0000-00000EC30000}"/>
    <cellStyle name="Percent 4 8 2 3 5 2" xfId="37219" xr:uid="{00000000-0005-0000-0000-00000FC30000}"/>
    <cellStyle name="Percent 4 8 2 3 6" xfId="25819" xr:uid="{00000000-0005-0000-0000-000010C30000}"/>
    <cellStyle name="Percent 4 8 2 3 6 2" xfId="45769" xr:uid="{00000000-0005-0000-0000-000011C30000}"/>
    <cellStyle name="Percent 4 8 2 3 7" xfId="14417" xr:uid="{00000000-0005-0000-0000-000012C30000}"/>
    <cellStyle name="Percent 4 8 2 3 8" xfId="34369" xr:uid="{00000000-0005-0000-0000-000013C30000}"/>
    <cellStyle name="Percent 4 8 2 4" xfId="4592" xr:uid="{00000000-0005-0000-0000-000014C30000}"/>
    <cellStyle name="Percent 4 8 2 4 2" xfId="8717" xr:uid="{00000000-0005-0000-0000-000015C30000}"/>
    <cellStyle name="Percent 4 8 2 4 2 2" xfId="28671" xr:uid="{00000000-0005-0000-0000-000016C30000}"/>
    <cellStyle name="Percent 4 8 2 4 2 2 2" xfId="48621" xr:uid="{00000000-0005-0000-0000-000017C30000}"/>
    <cellStyle name="Percent 4 8 2 4 2 3" xfId="20121" xr:uid="{00000000-0005-0000-0000-000018C30000}"/>
    <cellStyle name="Percent 4 8 2 4 2 4" xfId="40071" xr:uid="{00000000-0005-0000-0000-000019C30000}"/>
    <cellStyle name="Percent 4 8 2 4 3" xfId="11569" xr:uid="{00000000-0005-0000-0000-00001AC30000}"/>
    <cellStyle name="Percent 4 8 2 4 3 2" xfId="31521" xr:uid="{00000000-0005-0000-0000-00001BC30000}"/>
    <cellStyle name="Percent 4 8 2 4 3 2 2" xfId="51471" xr:uid="{00000000-0005-0000-0000-00001CC30000}"/>
    <cellStyle name="Percent 4 8 2 4 3 3" xfId="22971" xr:uid="{00000000-0005-0000-0000-00001DC30000}"/>
    <cellStyle name="Percent 4 8 2 4 3 4" xfId="42921" xr:uid="{00000000-0005-0000-0000-00001EC30000}"/>
    <cellStyle name="Percent 4 8 2 4 4" xfId="17269" xr:uid="{00000000-0005-0000-0000-00001FC30000}"/>
    <cellStyle name="Percent 4 8 2 4 4 2" xfId="37221" xr:uid="{00000000-0005-0000-0000-000020C30000}"/>
    <cellStyle name="Percent 4 8 2 4 5" xfId="25821" xr:uid="{00000000-0005-0000-0000-000021C30000}"/>
    <cellStyle name="Percent 4 8 2 4 5 2" xfId="45771" xr:uid="{00000000-0005-0000-0000-000022C30000}"/>
    <cellStyle name="Percent 4 8 2 4 6" xfId="14419" xr:uid="{00000000-0005-0000-0000-000023C30000}"/>
    <cellStyle name="Percent 4 8 2 4 7" xfId="34371" xr:uid="{00000000-0005-0000-0000-000024C30000}"/>
    <cellStyle name="Percent 4 8 2 5" xfId="8712" xr:uid="{00000000-0005-0000-0000-000025C30000}"/>
    <cellStyle name="Percent 4 8 2 5 2" xfId="28666" xr:uid="{00000000-0005-0000-0000-000026C30000}"/>
    <cellStyle name="Percent 4 8 2 5 2 2" xfId="48616" xr:uid="{00000000-0005-0000-0000-000027C30000}"/>
    <cellStyle name="Percent 4 8 2 5 3" xfId="20116" xr:uid="{00000000-0005-0000-0000-000028C30000}"/>
    <cellStyle name="Percent 4 8 2 5 4" xfId="40066" xr:uid="{00000000-0005-0000-0000-000029C30000}"/>
    <cellStyle name="Percent 4 8 2 6" xfId="11564" xr:uid="{00000000-0005-0000-0000-00002AC30000}"/>
    <cellStyle name="Percent 4 8 2 6 2" xfId="31516" xr:uid="{00000000-0005-0000-0000-00002BC30000}"/>
    <cellStyle name="Percent 4 8 2 6 2 2" xfId="51466" xr:uid="{00000000-0005-0000-0000-00002CC30000}"/>
    <cellStyle name="Percent 4 8 2 6 3" xfId="22966" xr:uid="{00000000-0005-0000-0000-00002DC30000}"/>
    <cellStyle name="Percent 4 8 2 6 4" xfId="42916" xr:uid="{00000000-0005-0000-0000-00002EC30000}"/>
    <cellStyle name="Percent 4 8 2 7" xfId="17264" xr:uid="{00000000-0005-0000-0000-00002FC30000}"/>
    <cellStyle name="Percent 4 8 2 7 2" xfId="37216" xr:uid="{00000000-0005-0000-0000-000030C30000}"/>
    <cellStyle name="Percent 4 8 2 8" xfId="25816" xr:uid="{00000000-0005-0000-0000-000031C30000}"/>
    <cellStyle name="Percent 4 8 2 8 2" xfId="45766" xr:uid="{00000000-0005-0000-0000-000032C30000}"/>
    <cellStyle name="Percent 4 8 2 9" xfId="14414" xr:uid="{00000000-0005-0000-0000-000033C30000}"/>
    <cellStyle name="Percent 4 8 3" xfId="4593" xr:uid="{00000000-0005-0000-0000-000034C30000}"/>
    <cellStyle name="Percent 4 8 3 2" xfId="4594" xr:uid="{00000000-0005-0000-0000-000035C30000}"/>
    <cellStyle name="Percent 4 8 3 2 2" xfId="8719" xr:uid="{00000000-0005-0000-0000-000036C30000}"/>
    <cellStyle name="Percent 4 8 3 2 2 2" xfId="28673" xr:uid="{00000000-0005-0000-0000-000037C30000}"/>
    <cellStyle name="Percent 4 8 3 2 2 2 2" xfId="48623" xr:uid="{00000000-0005-0000-0000-000038C30000}"/>
    <cellStyle name="Percent 4 8 3 2 2 3" xfId="20123" xr:uid="{00000000-0005-0000-0000-000039C30000}"/>
    <cellStyle name="Percent 4 8 3 2 2 4" xfId="40073" xr:uid="{00000000-0005-0000-0000-00003AC30000}"/>
    <cellStyle name="Percent 4 8 3 2 3" xfId="11571" xr:uid="{00000000-0005-0000-0000-00003BC30000}"/>
    <cellStyle name="Percent 4 8 3 2 3 2" xfId="31523" xr:uid="{00000000-0005-0000-0000-00003CC30000}"/>
    <cellStyle name="Percent 4 8 3 2 3 2 2" xfId="51473" xr:uid="{00000000-0005-0000-0000-00003DC30000}"/>
    <cellStyle name="Percent 4 8 3 2 3 3" xfId="22973" xr:uid="{00000000-0005-0000-0000-00003EC30000}"/>
    <cellStyle name="Percent 4 8 3 2 3 4" xfId="42923" xr:uid="{00000000-0005-0000-0000-00003FC30000}"/>
    <cellStyle name="Percent 4 8 3 2 4" xfId="17271" xr:uid="{00000000-0005-0000-0000-000040C30000}"/>
    <cellStyle name="Percent 4 8 3 2 4 2" xfId="37223" xr:uid="{00000000-0005-0000-0000-000041C30000}"/>
    <cellStyle name="Percent 4 8 3 2 5" xfId="25823" xr:uid="{00000000-0005-0000-0000-000042C30000}"/>
    <cellStyle name="Percent 4 8 3 2 5 2" xfId="45773" xr:uid="{00000000-0005-0000-0000-000043C30000}"/>
    <cellStyle name="Percent 4 8 3 2 6" xfId="14421" xr:uid="{00000000-0005-0000-0000-000044C30000}"/>
    <cellStyle name="Percent 4 8 3 2 7" xfId="34373" xr:uid="{00000000-0005-0000-0000-000045C30000}"/>
    <cellStyle name="Percent 4 8 3 3" xfId="8718" xr:uid="{00000000-0005-0000-0000-000046C30000}"/>
    <cellStyle name="Percent 4 8 3 3 2" xfId="28672" xr:uid="{00000000-0005-0000-0000-000047C30000}"/>
    <cellStyle name="Percent 4 8 3 3 2 2" xfId="48622" xr:uid="{00000000-0005-0000-0000-000048C30000}"/>
    <cellStyle name="Percent 4 8 3 3 3" xfId="20122" xr:uid="{00000000-0005-0000-0000-000049C30000}"/>
    <cellStyle name="Percent 4 8 3 3 4" xfId="40072" xr:uid="{00000000-0005-0000-0000-00004AC30000}"/>
    <cellStyle name="Percent 4 8 3 4" xfId="11570" xr:uid="{00000000-0005-0000-0000-00004BC30000}"/>
    <cellStyle name="Percent 4 8 3 4 2" xfId="31522" xr:uid="{00000000-0005-0000-0000-00004CC30000}"/>
    <cellStyle name="Percent 4 8 3 4 2 2" xfId="51472" xr:uid="{00000000-0005-0000-0000-00004DC30000}"/>
    <cellStyle name="Percent 4 8 3 4 3" xfId="22972" xr:uid="{00000000-0005-0000-0000-00004EC30000}"/>
    <cellStyle name="Percent 4 8 3 4 4" xfId="42922" xr:uid="{00000000-0005-0000-0000-00004FC30000}"/>
    <cellStyle name="Percent 4 8 3 5" xfId="17270" xr:uid="{00000000-0005-0000-0000-000050C30000}"/>
    <cellStyle name="Percent 4 8 3 5 2" xfId="37222" xr:uid="{00000000-0005-0000-0000-000051C30000}"/>
    <cellStyle name="Percent 4 8 3 6" xfId="25822" xr:uid="{00000000-0005-0000-0000-000052C30000}"/>
    <cellStyle name="Percent 4 8 3 6 2" xfId="45772" xr:uid="{00000000-0005-0000-0000-000053C30000}"/>
    <cellStyle name="Percent 4 8 3 7" xfId="14420" xr:uid="{00000000-0005-0000-0000-000054C30000}"/>
    <cellStyle name="Percent 4 8 3 8" xfId="34372" xr:uid="{00000000-0005-0000-0000-000055C30000}"/>
    <cellStyle name="Percent 4 8 4" xfId="4595" xr:uid="{00000000-0005-0000-0000-000056C30000}"/>
    <cellStyle name="Percent 4 8 4 2" xfId="4596" xr:uid="{00000000-0005-0000-0000-000057C30000}"/>
    <cellStyle name="Percent 4 8 4 2 2" xfId="8721" xr:uid="{00000000-0005-0000-0000-000058C30000}"/>
    <cellStyle name="Percent 4 8 4 2 2 2" xfId="28675" xr:uid="{00000000-0005-0000-0000-000059C30000}"/>
    <cellStyle name="Percent 4 8 4 2 2 2 2" xfId="48625" xr:uid="{00000000-0005-0000-0000-00005AC30000}"/>
    <cellStyle name="Percent 4 8 4 2 2 3" xfId="20125" xr:uid="{00000000-0005-0000-0000-00005BC30000}"/>
    <cellStyle name="Percent 4 8 4 2 2 4" xfId="40075" xr:uid="{00000000-0005-0000-0000-00005CC30000}"/>
    <cellStyle name="Percent 4 8 4 2 3" xfId="11573" xr:uid="{00000000-0005-0000-0000-00005DC30000}"/>
    <cellStyle name="Percent 4 8 4 2 3 2" xfId="31525" xr:uid="{00000000-0005-0000-0000-00005EC30000}"/>
    <cellStyle name="Percent 4 8 4 2 3 2 2" xfId="51475" xr:uid="{00000000-0005-0000-0000-00005FC30000}"/>
    <cellStyle name="Percent 4 8 4 2 3 3" xfId="22975" xr:uid="{00000000-0005-0000-0000-000060C30000}"/>
    <cellStyle name="Percent 4 8 4 2 3 4" xfId="42925" xr:uid="{00000000-0005-0000-0000-000061C30000}"/>
    <cellStyle name="Percent 4 8 4 2 4" xfId="17273" xr:uid="{00000000-0005-0000-0000-000062C30000}"/>
    <cellStyle name="Percent 4 8 4 2 4 2" xfId="37225" xr:uid="{00000000-0005-0000-0000-000063C30000}"/>
    <cellStyle name="Percent 4 8 4 2 5" xfId="25825" xr:uid="{00000000-0005-0000-0000-000064C30000}"/>
    <cellStyle name="Percent 4 8 4 2 5 2" xfId="45775" xr:uid="{00000000-0005-0000-0000-000065C30000}"/>
    <cellStyle name="Percent 4 8 4 2 6" xfId="14423" xr:uid="{00000000-0005-0000-0000-000066C30000}"/>
    <cellStyle name="Percent 4 8 4 2 7" xfId="34375" xr:uid="{00000000-0005-0000-0000-000067C30000}"/>
    <cellStyle name="Percent 4 8 4 3" xfId="8720" xr:uid="{00000000-0005-0000-0000-000068C30000}"/>
    <cellStyle name="Percent 4 8 4 3 2" xfId="28674" xr:uid="{00000000-0005-0000-0000-000069C30000}"/>
    <cellStyle name="Percent 4 8 4 3 2 2" xfId="48624" xr:uid="{00000000-0005-0000-0000-00006AC30000}"/>
    <cellStyle name="Percent 4 8 4 3 3" xfId="20124" xr:uid="{00000000-0005-0000-0000-00006BC30000}"/>
    <cellStyle name="Percent 4 8 4 3 4" xfId="40074" xr:uid="{00000000-0005-0000-0000-00006CC30000}"/>
    <cellStyle name="Percent 4 8 4 4" xfId="11572" xr:uid="{00000000-0005-0000-0000-00006DC30000}"/>
    <cellStyle name="Percent 4 8 4 4 2" xfId="31524" xr:uid="{00000000-0005-0000-0000-00006EC30000}"/>
    <cellStyle name="Percent 4 8 4 4 2 2" xfId="51474" xr:uid="{00000000-0005-0000-0000-00006FC30000}"/>
    <cellStyle name="Percent 4 8 4 4 3" xfId="22974" xr:uid="{00000000-0005-0000-0000-000070C30000}"/>
    <cellStyle name="Percent 4 8 4 4 4" xfId="42924" xr:uid="{00000000-0005-0000-0000-000071C30000}"/>
    <cellStyle name="Percent 4 8 4 5" xfId="17272" xr:uid="{00000000-0005-0000-0000-000072C30000}"/>
    <cellStyle name="Percent 4 8 4 5 2" xfId="37224" xr:uid="{00000000-0005-0000-0000-000073C30000}"/>
    <cellStyle name="Percent 4 8 4 6" xfId="25824" xr:uid="{00000000-0005-0000-0000-000074C30000}"/>
    <cellStyle name="Percent 4 8 4 6 2" xfId="45774" xr:uid="{00000000-0005-0000-0000-000075C30000}"/>
    <cellStyle name="Percent 4 8 4 7" xfId="14422" xr:uid="{00000000-0005-0000-0000-000076C30000}"/>
    <cellStyle name="Percent 4 8 4 8" xfId="34374" xr:uid="{00000000-0005-0000-0000-000077C30000}"/>
    <cellStyle name="Percent 4 8 5" xfId="4597" xr:uid="{00000000-0005-0000-0000-000078C30000}"/>
    <cellStyle name="Percent 4 8 5 2" xfId="8722" xr:uid="{00000000-0005-0000-0000-000079C30000}"/>
    <cellStyle name="Percent 4 8 5 2 2" xfId="28676" xr:uid="{00000000-0005-0000-0000-00007AC30000}"/>
    <cellStyle name="Percent 4 8 5 2 2 2" xfId="48626" xr:uid="{00000000-0005-0000-0000-00007BC30000}"/>
    <cellStyle name="Percent 4 8 5 2 3" xfId="20126" xr:uid="{00000000-0005-0000-0000-00007CC30000}"/>
    <cellStyle name="Percent 4 8 5 2 4" xfId="40076" xr:uid="{00000000-0005-0000-0000-00007DC30000}"/>
    <cellStyle name="Percent 4 8 5 3" xfId="11574" xr:uid="{00000000-0005-0000-0000-00007EC30000}"/>
    <cellStyle name="Percent 4 8 5 3 2" xfId="31526" xr:uid="{00000000-0005-0000-0000-00007FC30000}"/>
    <cellStyle name="Percent 4 8 5 3 2 2" xfId="51476" xr:uid="{00000000-0005-0000-0000-000080C30000}"/>
    <cellStyle name="Percent 4 8 5 3 3" xfId="22976" xr:uid="{00000000-0005-0000-0000-000081C30000}"/>
    <cellStyle name="Percent 4 8 5 3 4" xfId="42926" xr:uid="{00000000-0005-0000-0000-000082C30000}"/>
    <cellStyle name="Percent 4 8 5 4" xfId="17274" xr:uid="{00000000-0005-0000-0000-000083C30000}"/>
    <cellStyle name="Percent 4 8 5 4 2" xfId="37226" xr:uid="{00000000-0005-0000-0000-000084C30000}"/>
    <cellStyle name="Percent 4 8 5 5" xfId="25826" xr:uid="{00000000-0005-0000-0000-000085C30000}"/>
    <cellStyle name="Percent 4 8 5 5 2" xfId="45776" xr:uid="{00000000-0005-0000-0000-000086C30000}"/>
    <cellStyle name="Percent 4 8 5 6" xfId="14424" xr:uid="{00000000-0005-0000-0000-000087C30000}"/>
    <cellStyle name="Percent 4 8 5 7" xfId="34376" xr:uid="{00000000-0005-0000-0000-000088C30000}"/>
    <cellStyle name="Percent 4 8 6" xfId="8711" xr:uid="{00000000-0005-0000-0000-000089C30000}"/>
    <cellStyle name="Percent 4 8 6 2" xfId="28665" xr:uid="{00000000-0005-0000-0000-00008AC30000}"/>
    <cellStyle name="Percent 4 8 6 2 2" xfId="48615" xr:uid="{00000000-0005-0000-0000-00008BC30000}"/>
    <cellStyle name="Percent 4 8 6 3" xfId="20115" xr:uid="{00000000-0005-0000-0000-00008CC30000}"/>
    <cellStyle name="Percent 4 8 6 4" xfId="40065" xr:uid="{00000000-0005-0000-0000-00008DC30000}"/>
    <cellStyle name="Percent 4 8 7" xfId="11563" xr:uid="{00000000-0005-0000-0000-00008EC30000}"/>
    <cellStyle name="Percent 4 8 7 2" xfId="31515" xr:uid="{00000000-0005-0000-0000-00008FC30000}"/>
    <cellStyle name="Percent 4 8 7 2 2" xfId="51465" xr:uid="{00000000-0005-0000-0000-000090C30000}"/>
    <cellStyle name="Percent 4 8 7 3" xfId="22965" xr:uid="{00000000-0005-0000-0000-000091C30000}"/>
    <cellStyle name="Percent 4 8 7 4" xfId="42915" xr:uid="{00000000-0005-0000-0000-000092C30000}"/>
    <cellStyle name="Percent 4 8 8" xfId="17263" xr:uid="{00000000-0005-0000-0000-000093C30000}"/>
    <cellStyle name="Percent 4 8 8 2" xfId="37215" xr:uid="{00000000-0005-0000-0000-000094C30000}"/>
    <cellStyle name="Percent 4 8 9" xfId="25815" xr:uid="{00000000-0005-0000-0000-000095C30000}"/>
    <cellStyle name="Percent 4 8 9 2" xfId="45765" xr:uid="{00000000-0005-0000-0000-000096C30000}"/>
    <cellStyle name="Percent 4 9" xfId="4598" xr:uid="{00000000-0005-0000-0000-000097C30000}"/>
    <cellStyle name="Percent 4 9 10" xfId="14425" xr:uid="{00000000-0005-0000-0000-000098C30000}"/>
    <cellStyle name="Percent 4 9 11" xfId="34377" xr:uid="{00000000-0005-0000-0000-000099C30000}"/>
    <cellStyle name="Percent 4 9 2" xfId="4599" xr:uid="{00000000-0005-0000-0000-00009AC30000}"/>
    <cellStyle name="Percent 4 9 2 10" xfId="34378" xr:uid="{00000000-0005-0000-0000-00009BC30000}"/>
    <cellStyle name="Percent 4 9 2 2" xfId="4600" xr:uid="{00000000-0005-0000-0000-00009CC30000}"/>
    <cellStyle name="Percent 4 9 2 2 2" xfId="4601" xr:uid="{00000000-0005-0000-0000-00009DC30000}"/>
    <cellStyle name="Percent 4 9 2 2 2 2" xfId="8726" xr:uid="{00000000-0005-0000-0000-00009EC30000}"/>
    <cellStyle name="Percent 4 9 2 2 2 2 2" xfId="28680" xr:uid="{00000000-0005-0000-0000-00009FC30000}"/>
    <cellStyle name="Percent 4 9 2 2 2 2 2 2" xfId="48630" xr:uid="{00000000-0005-0000-0000-0000A0C30000}"/>
    <cellStyle name="Percent 4 9 2 2 2 2 3" xfId="20130" xr:uid="{00000000-0005-0000-0000-0000A1C30000}"/>
    <cellStyle name="Percent 4 9 2 2 2 2 4" xfId="40080" xr:uid="{00000000-0005-0000-0000-0000A2C30000}"/>
    <cellStyle name="Percent 4 9 2 2 2 3" xfId="11578" xr:uid="{00000000-0005-0000-0000-0000A3C30000}"/>
    <cellStyle name="Percent 4 9 2 2 2 3 2" xfId="31530" xr:uid="{00000000-0005-0000-0000-0000A4C30000}"/>
    <cellStyle name="Percent 4 9 2 2 2 3 2 2" xfId="51480" xr:uid="{00000000-0005-0000-0000-0000A5C30000}"/>
    <cellStyle name="Percent 4 9 2 2 2 3 3" xfId="22980" xr:uid="{00000000-0005-0000-0000-0000A6C30000}"/>
    <cellStyle name="Percent 4 9 2 2 2 3 4" xfId="42930" xr:uid="{00000000-0005-0000-0000-0000A7C30000}"/>
    <cellStyle name="Percent 4 9 2 2 2 4" xfId="17278" xr:uid="{00000000-0005-0000-0000-0000A8C30000}"/>
    <cellStyle name="Percent 4 9 2 2 2 4 2" xfId="37230" xr:uid="{00000000-0005-0000-0000-0000A9C30000}"/>
    <cellStyle name="Percent 4 9 2 2 2 5" xfId="25830" xr:uid="{00000000-0005-0000-0000-0000AAC30000}"/>
    <cellStyle name="Percent 4 9 2 2 2 5 2" xfId="45780" xr:uid="{00000000-0005-0000-0000-0000ABC30000}"/>
    <cellStyle name="Percent 4 9 2 2 2 6" xfId="14428" xr:uid="{00000000-0005-0000-0000-0000ACC30000}"/>
    <cellStyle name="Percent 4 9 2 2 2 7" xfId="34380" xr:uid="{00000000-0005-0000-0000-0000ADC30000}"/>
    <cellStyle name="Percent 4 9 2 2 3" xfId="8725" xr:uid="{00000000-0005-0000-0000-0000AEC30000}"/>
    <cellStyle name="Percent 4 9 2 2 3 2" xfId="28679" xr:uid="{00000000-0005-0000-0000-0000AFC30000}"/>
    <cellStyle name="Percent 4 9 2 2 3 2 2" xfId="48629" xr:uid="{00000000-0005-0000-0000-0000B0C30000}"/>
    <cellStyle name="Percent 4 9 2 2 3 3" xfId="20129" xr:uid="{00000000-0005-0000-0000-0000B1C30000}"/>
    <cellStyle name="Percent 4 9 2 2 3 4" xfId="40079" xr:uid="{00000000-0005-0000-0000-0000B2C30000}"/>
    <cellStyle name="Percent 4 9 2 2 4" xfId="11577" xr:uid="{00000000-0005-0000-0000-0000B3C30000}"/>
    <cellStyle name="Percent 4 9 2 2 4 2" xfId="31529" xr:uid="{00000000-0005-0000-0000-0000B4C30000}"/>
    <cellStyle name="Percent 4 9 2 2 4 2 2" xfId="51479" xr:uid="{00000000-0005-0000-0000-0000B5C30000}"/>
    <cellStyle name="Percent 4 9 2 2 4 3" xfId="22979" xr:uid="{00000000-0005-0000-0000-0000B6C30000}"/>
    <cellStyle name="Percent 4 9 2 2 4 4" xfId="42929" xr:uid="{00000000-0005-0000-0000-0000B7C30000}"/>
    <cellStyle name="Percent 4 9 2 2 5" xfId="17277" xr:uid="{00000000-0005-0000-0000-0000B8C30000}"/>
    <cellStyle name="Percent 4 9 2 2 5 2" xfId="37229" xr:uid="{00000000-0005-0000-0000-0000B9C30000}"/>
    <cellStyle name="Percent 4 9 2 2 6" xfId="25829" xr:uid="{00000000-0005-0000-0000-0000BAC30000}"/>
    <cellStyle name="Percent 4 9 2 2 6 2" xfId="45779" xr:uid="{00000000-0005-0000-0000-0000BBC30000}"/>
    <cellStyle name="Percent 4 9 2 2 7" xfId="14427" xr:uid="{00000000-0005-0000-0000-0000BCC30000}"/>
    <cellStyle name="Percent 4 9 2 2 8" xfId="34379" xr:uid="{00000000-0005-0000-0000-0000BDC30000}"/>
    <cellStyle name="Percent 4 9 2 3" xfId="4602" xr:uid="{00000000-0005-0000-0000-0000BEC30000}"/>
    <cellStyle name="Percent 4 9 2 3 2" xfId="4603" xr:uid="{00000000-0005-0000-0000-0000BFC30000}"/>
    <cellStyle name="Percent 4 9 2 3 2 2" xfId="8728" xr:uid="{00000000-0005-0000-0000-0000C0C30000}"/>
    <cellStyle name="Percent 4 9 2 3 2 2 2" xfId="28682" xr:uid="{00000000-0005-0000-0000-0000C1C30000}"/>
    <cellStyle name="Percent 4 9 2 3 2 2 2 2" xfId="48632" xr:uid="{00000000-0005-0000-0000-0000C2C30000}"/>
    <cellStyle name="Percent 4 9 2 3 2 2 3" xfId="20132" xr:uid="{00000000-0005-0000-0000-0000C3C30000}"/>
    <cellStyle name="Percent 4 9 2 3 2 2 4" xfId="40082" xr:uid="{00000000-0005-0000-0000-0000C4C30000}"/>
    <cellStyle name="Percent 4 9 2 3 2 3" xfId="11580" xr:uid="{00000000-0005-0000-0000-0000C5C30000}"/>
    <cellStyle name="Percent 4 9 2 3 2 3 2" xfId="31532" xr:uid="{00000000-0005-0000-0000-0000C6C30000}"/>
    <cellStyle name="Percent 4 9 2 3 2 3 2 2" xfId="51482" xr:uid="{00000000-0005-0000-0000-0000C7C30000}"/>
    <cellStyle name="Percent 4 9 2 3 2 3 3" xfId="22982" xr:uid="{00000000-0005-0000-0000-0000C8C30000}"/>
    <cellStyle name="Percent 4 9 2 3 2 3 4" xfId="42932" xr:uid="{00000000-0005-0000-0000-0000C9C30000}"/>
    <cellStyle name="Percent 4 9 2 3 2 4" xfId="17280" xr:uid="{00000000-0005-0000-0000-0000CAC30000}"/>
    <cellStyle name="Percent 4 9 2 3 2 4 2" xfId="37232" xr:uid="{00000000-0005-0000-0000-0000CBC30000}"/>
    <cellStyle name="Percent 4 9 2 3 2 5" xfId="25832" xr:uid="{00000000-0005-0000-0000-0000CCC30000}"/>
    <cellStyle name="Percent 4 9 2 3 2 5 2" xfId="45782" xr:uid="{00000000-0005-0000-0000-0000CDC30000}"/>
    <cellStyle name="Percent 4 9 2 3 2 6" xfId="14430" xr:uid="{00000000-0005-0000-0000-0000CEC30000}"/>
    <cellStyle name="Percent 4 9 2 3 2 7" xfId="34382" xr:uid="{00000000-0005-0000-0000-0000CFC30000}"/>
    <cellStyle name="Percent 4 9 2 3 3" xfId="8727" xr:uid="{00000000-0005-0000-0000-0000D0C30000}"/>
    <cellStyle name="Percent 4 9 2 3 3 2" xfId="28681" xr:uid="{00000000-0005-0000-0000-0000D1C30000}"/>
    <cellStyle name="Percent 4 9 2 3 3 2 2" xfId="48631" xr:uid="{00000000-0005-0000-0000-0000D2C30000}"/>
    <cellStyle name="Percent 4 9 2 3 3 3" xfId="20131" xr:uid="{00000000-0005-0000-0000-0000D3C30000}"/>
    <cellStyle name="Percent 4 9 2 3 3 4" xfId="40081" xr:uid="{00000000-0005-0000-0000-0000D4C30000}"/>
    <cellStyle name="Percent 4 9 2 3 4" xfId="11579" xr:uid="{00000000-0005-0000-0000-0000D5C30000}"/>
    <cellStyle name="Percent 4 9 2 3 4 2" xfId="31531" xr:uid="{00000000-0005-0000-0000-0000D6C30000}"/>
    <cellStyle name="Percent 4 9 2 3 4 2 2" xfId="51481" xr:uid="{00000000-0005-0000-0000-0000D7C30000}"/>
    <cellStyle name="Percent 4 9 2 3 4 3" xfId="22981" xr:uid="{00000000-0005-0000-0000-0000D8C30000}"/>
    <cellStyle name="Percent 4 9 2 3 4 4" xfId="42931" xr:uid="{00000000-0005-0000-0000-0000D9C30000}"/>
    <cellStyle name="Percent 4 9 2 3 5" xfId="17279" xr:uid="{00000000-0005-0000-0000-0000DAC30000}"/>
    <cellStyle name="Percent 4 9 2 3 5 2" xfId="37231" xr:uid="{00000000-0005-0000-0000-0000DBC30000}"/>
    <cellStyle name="Percent 4 9 2 3 6" xfId="25831" xr:uid="{00000000-0005-0000-0000-0000DCC30000}"/>
    <cellStyle name="Percent 4 9 2 3 6 2" xfId="45781" xr:uid="{00000000-0005-0000-0000-0000DDC30000}"/>
    <cellStyle name="Percent 4 9 2 3 7" xfId="14429" xr:uid="{00000000-0005-0000-0000-0000DEC30000}"/>
    <cellStyle name="Percent 4 9 2 3 8" xfId="34381" xr:uid="{00000000-0005-0000-0000-0000DFC30000}"/>
    <cellStyle name="Percent 4 9 2 4" xfId="4604" xr:uid="{00000000-0005-0000-0000-0000E0C30000}"/>
    <cellStyle name="Percent 4 9 2 4 2" xfId="8729" xr:uid="{00000000-0005-0000-0000-0000E1C30000}"/>
    <cellStyle name="Percent 4 9 2 4 2 2" xfId="28683" xr:uid="{00000000-0005-0000-0000-0000E2C30000}"/>
    <cellStyle name="Percent 4 9 2 4 2 2 2" xfId="48633" xr:uid="{00000000-0005-0000-0000-0000E3C30000}"/>
    <cellStyle name="Percent 4 9 2 4 2 3" xfId="20133" xr:uid="{00000000-0005-0000-0000-0000E4C30000}"/>
    <cellStyle name="Percent 4 9 2 4 2 4" xfId="40083" xr:uid="{00000000-0005-0000-0000-0000E5C30000}"/>
    <cellStyle name="Percent 4 9 2 4 3" xfId="11581" xr:uid="{00000000-0005-0000-0000-0000E6C30000}"/>
    <cellStyle name="Percent 4 9 2 4 3 2" xfId="31533" xr:uid="{00000000-0005-0000-0000-0000E7C30000}"/>
    <cellStyle name="Percent 4 9 2 4 3 2 2" xfId="51483" xr:uid="{00000000-0005-0000-0000-0000E8C30000}"/>
    <cellStyle name="Percent 4 9 2 4 3 3" xfId="22983" xr:uid="{00000000-0005-0000-0000-0000E9C30000}"/>
    <cellStyle name="Percent 4 9 2 4 3 4" xfId="42933" xr:uid="{00000000-0005-0000-0000-0000EAC30000}"/>
    <cellStyle name="Percent 4 9 2 4 4" xfId="17281" xr:uid="{00000000-0005-0000-0000-0000EBC30000}"/>
    <cellStyle name="Percent 4 9 2 4 4 2" xfId="37233" xr:uid="{00000000-0005-0000-0000-0000ECC30000}"/>
    <cellStyle name="Percent 4 9 2 4 5" xfId="25833" xr:uid="{00000000-0005-0000-0000-0000EDC30000}"/>
    <cellStyle name="Percent 4 9 2 4 5 2" xfId="45783" xr:uid="{00000000-0005-0000-0000-0000EEC30000}"/>
    <cellStyle name="Percent 4 9 2 4 6" xfId="14431" xr:uid="{00000000-0005-0000-0000-0000EFC30000}"/>
    <cellStyle name="Percent 4 9 2 4 7" xfId="34383" xr:uid="{00000000-0005-0000-0000-0000F0C30000}"/>
    <cellStyle name="Percent 4 9 2 5" xfId="8724" xr:uid="{00000000-0005-0000-0000-0000F1C30000}"/>
    <cellStyle name="Percent 4 9 2 5 2" xfId="28678" xr:uid="{00000000-0005-0000-0000-0000F2C30000}"/>
    <cellStyle name="Percent 4 9 2 5 2 2" xfId="48628" xr:uid="{00000000-0005-0000-0000-0000F3C30000}"/>
    <cellStyle name="Percent 4 9 2 5 3" xfId="20128" xr:uid="{00000000-0005-0000-0000-0000F4C30000}"/>
    <cellStyle name="Percent 4 9 2 5 4" xfId="40078" xr:uid="{00000000-0005-0000-0000-0000F5C30000}"/>
    <cellStyle name="Percent 4 9 2 6" xfId="11576" xr:uid="{00000000-0005-0000-0000-0000F6C30000}"/>
    <cellStyle name="Percent 4 9 2 6 2" xfId="31528" xr:uid="{00000000-0005-0000-0000-0000F7C30000}"/>
    <cellStyle name="Percent 4 9 2 6 2 2" xfId="51478" xr:uid="{00000000-0005-0000-0000-0000F8C30000}"/>
    <cellStyle name="Percent 4 9 2 6 3" xfId="22978" xr:uid="{00000000-0005-0000-0000-0000F9C30000}"/>
    <cellStyle name="Percent 4 9 2 6 4" xfId="42928" xr:uid="{00000000-0005-0000-0000-0000FAC30000}"/>
    <cellStyle name="Percent 4 9 2 7" xfId="17276" xr:uid="{00000000-0005-0000-0000-0000FBC30000}"/>
    <cellStyle name="Percent 4 9 2 7 2" xfId="37228" xr:uid="{00000000-0005-0000-0000-0000FCC30000}"/>
    <cellStyle name="Percent 4 9 2 8" xfId="25828" xr:uid="{00000000-0005-0000-0000-0000FDC30000}"/>
    <cellStyle name="Percent 4 9 2 8 2" xfId="45778" xr:uid="{00000000-0005-0000-0000-0000FEC30000}"/>
    <cellStyle name="Percent 4 9 2 9" xfId="14426" xr:uid="{00000000-0005-0000-0000-0000FFC30000}"/>
    <cellStyle name="Percent 4 9 3" xfId="4605" xr:uid="{00000000-0005-0000-0000-000000C40000}"/>
    <cellStyle name="Percent 4 9 3 2" xfId="4606" xr:uid="{00000000-0005-0000-0000-000001C40000}"/>
    <cellStyle name="Percent 4 9 3 2 2" xfId="8731" xr:uid="{00000000-0005-0000-0000-000002C40000}"/>
    <cellStyle name="Percent 4 9 3 2 2 2" xfId="28685" xr:uid="{00000000-0005-0000-0000-000003C40000}"/>
    <cellStyle name="Percent 4 9 3 2 2 2 2" xfId="48635" xr:uid="{00000000-0005-0000-0000-000004C40000}"/>
    <cellStyle name="Percent 4 9 3 2 2 3" xfId="20135" xr:uid="{00000000-0005-0000-0000-000005C40000}"/>
    <cellStyle name="Percent 4 9 3 2 2 4" xfId="40085" xr:uid="{00000000-0005-0000-0000-000006C40000}"/>
    <cellStyle name="Percent 4 9 3 2 3" xfId="11583" xr:uid="{00000000-0005-0000-0000-000007C40000}"/>
    <cellStyle name="Percent 4 9 3 2 3 2" xfId="31535" xr:uid="{00000000-0005-0000-0000-000008C40000}"/>
    <cellStyle name="Percent 4 9 3 2 3 2 2" xfId="51485" xr:uid="{00000000-0005-0000-0000-000009C40000}"/>
    <cellStyle name="Percent 4 9 3 2 3 3" xfId="22985" xr:uid="{00000000-0005-0000-0000-00000AC40000}"/>
    <cellStyle name="Percent 4 9 3 2 3 4" xfId="42935" xr:uid="{00000000-0005-0000-0000-00000BC40000}"/>
    <cellStyle name="Percent 4 9 3 2 4" xfId="17283" xr:uid="{00000000-0005-0000-0000-00000CC40000}"/>
    <cellStyle name="Percent 4 9 3 2 4 2" xfId="37235" xr:uid="{00000000-0005-0000-0000-00000DC40000}"/>
    <cellStyle name="Percent 4 9 3 2 5" xfId="25835" xr:uid="{00000000-0005-0000-0000-00000EC40000}"/>
    <cellStyle name="Percent 4 9 3 2 5 2" xfId="45785" xr:uid="{00000000-0005-0000-0000-00000FC40000}"/>
    <cellStyle name="Percent 4 9 3 2 6" xfId="14433" xr:uid="{00000000-0005-0000-0000-000010C40000}"/>
    <cellStyle name="Percent 4 9 3 2 7" xfId="34385" xr:uid="{00000000-0005-0000-0000-000011C40000}"/>
    <cellStyle name="Percent 4 9 3 3" xfId="8730" xr:uid="{00000000-0005-0000-0000-000012C40000}"/>
    <cellStyle name="Percent 4 9 3 3 2" xfId="28684" xr:uid="{00000000-0005-0000-0000-000013C40000}"/>
    <cellStyle name="Percent 4 9 3 3 2 2" xfId="48634" xr:uid="{00000000-0005-0000-0000-000014C40000}"/>
    <cellStyle name="Percent 4 9 3 3 3" xfId="20134" xr:uid="{00000000-0005-0000-0000-000015C40000}"/>
    <cellStyle name="Percent 4 9 3 3 4" xfId="40084" xr:uid="{00000000-0005-0000-0000-000016C40000}"/>
    <cellStyle name="Percent 4 9 3 4" xfId="11582" xr:uid="{00000000-0005-0000-0000-000017C40000}"/>
    <cellStyle name="Percent 4 9 3 4 2" xfId="31534" xr:uid="{00000000-0005-0000-0000-000018C40000}"/>
    <cellStyle name="Percent 4 9 3 4 2 2" xfId="51484" xr:uid="{00000000-0005-0000-0000-000019C40000}"/>
    <cellStyle name="Percent 4 9 3 4 3" xfId="22984" xr:uid="{00000000-0005-0000-0000-00001AC40000}"/>
    <cellStyle name="Percent 4 9 3 4 4" xfId="42934" xr:uid="{00000000-0005-0000-0000-00001BC40000}"/>
    <cellStyle name="Percent 4 9 3 5" xfId="17282" xr:uid="{00000000-0005-0000-0000-00001CC40000}"/>
    <cellStyle name="Percent 4 9 3 5 2" xfId="37234" xr:uid="{00000000-0005-0000-0000-00001DC40000}"/>
    <cellStyle name="Percent 4 9 3 6" xfId="25834" xr:uid="{00000000-0005-0000-0000-00001EC40000}"/>
    <cellStyle name="Percent 4 9 3 6 2" xfId="45784" xr:uid="{00000000-0005-0000-0000-00001FC40000}"/>
    <cellStyle name="Percent 4 9 3 7" xfId="14432" xr:uid="{00000000-0005-0000-0000-000020C40000}"/>
    <cellStyle name="Percent 4 9 3 8" xfId="34384" xr:uid="{00000000-0005-0000-0000-000021C40000}"/>
    <cellStyle name="Percent 4 9 4" xfId="4607" xr:uid="{00000000-0005-0000-0000-000022C40000}"/>
    <cellStyle name="Percent 4 9 4 2" xfId="4608" xr:uid="{00000000-0005-0000-0000-000023C40000}"/>
    <cellStyle name="Percent 4 9 4 2 2" xfId="8733" xr:uid="{00000000-0005-0000-0000-000024C40000}"/>
    <cellStyle name="Percent 4 9 4 2 2 2" xfId="28687" xr:uid="{00000000-0005-0000-0000-000025C40000}"/>
    <cellStyle name="Percent 4 9 4 2 2 2 2" xfId="48637" xr:uid="{00000000-0005-0000-0000-000026C40000}"/>
    <cellStyle name="Percent 4 9 4 2 2 3" xfId="20137" xr:uid="{00000000-0005-0000-0000-000027C40000}"/>
    <cellStyle name="Percent 4 9 4 2 2 4" xfId="40087" xr:uid="{00000000-0005-0000-0000-000028C40000}"/>
    <cellStyle name="Percent 4 9 4 2 3" xfId="11585" xr:uid="{00000000-0005-0000-0000-000029C40000}"/>
    <cellStyle name="Percent 4 9 4 2 3 2" xfId="31537" xr:uid="{00000000-0005-0000-0000-00002AC40000}"/>
    <cellStyle name="Percent 4 9 4 2 3 2 2" xfId="51487" xr:uid="{00000000-0005-0000-0000-00002BC40000}"/>
    <cellStyle name="Percent 4 9 4 2 3 3" xfId="22987" xr:uid="{00000000-0005-0000-0000-00002CC40000}"/>
    <cellStyle name="Percent 4 9 4 2 3 4" xfId="42937" xr:uid="{00000000-0005-0000-0000-00002DC40000}"/>
    <cellStyle name="Percent 4 9 4 2 4" xfId="17285" xr:uid="{00000000-0005-0000-0000-00002EC40000}"/>
    <cellStyle name="Percent 4 9 4 2 4 2" xfId="37237" xr:uid="{00000000-0005-0000-0000-00002FC40000}"/>
    <cellStyle name="Percent 4 9 4 2 5" xfId="25837" xr:uid="{00000000-0005-0000-0000-000030C40000}"/>
    <cellStyle name="Percent 4 9 4 2 5 2" xfId="45787" xr:uid="{00000000-0005-0000-0000-000031C40000}"/>
    <cellStyle name="Percent 4 9 4 2 6" xfId="14435" xr:uid="{00000000-0005-0000-0000-000032C40000}"/>
    <cellStyle name="Percent 4 9 4 2 7" xfId="34387" xr:uid="{00000000-0005-0000-0000-000033C40000}"/>
    <cellStyle name="Percent 4 9 4 3" xfId="8732" xr:uid="{00000000-0005-0000-0000-000034C40000}"/>
    <cellStyle name="Percent 4 9 4 3 2" xfId="28686" xr:uid="{00000000-0005-0000-0000-000035C40000}"/>
    <cellStyle name="Percent 4 9 4 3 2 2" xfId="48636" xr:uid="{00000000-0005-0000-0000-000036C40000}"/>
    <cellStyle name="Percent 4 9 4 3 3" xfId="20136" xr:uid="{00000000-0005-0000-0000-000037C40000}"/>
    <cellStyle name="Percent 4 9 4 3 4" xfId="40086" xr:uid="{00000000-0005-0000-0000-000038C40000}"/>
    <cellStyle name="Percent 4 9 4 4" xfId="11584" xr:uid="{00000000-0005-0000-0000-000039C40000}"/>
    <cellStyle name="Percent 4 9 4 4 2" xfId="31536" xr:uid="{00000000-0005-0000-0000-00003AC40000}"/>
    <cellStyle name="Percent 4 9 4 4 2 2" xfId="51486" xr:uid="{00000000-0005-0000-0000-00003BC40000}"/>
    <cellStyle name="Percent 4 9 4 4 3" xfId="22986" xr:uid="{00000000-0005-0000-0000-00003CC40000}"/>
    <cellStyle name="Percent 4 9 4 4 4" xfId="42936" xr:uid="{00000000-0005-0000-0000-00003DC40000}"/>
    <cellStyle name="Percent 4 9 4 5" xfId="17284" xr:uid="{00000000-0005-0000-0000-00003EC40000}"/>
    <cellStyle name="Percent 4 9 4 5 2" xfId="37236" xr:uid="{00000000-0005-0000-0000-00003FC40000}"/>
    <cellStyle name="Percent 4 9 4 6" xfId="25836" xr:uid="{00000000-0005-0000-0000-000040C40000}"/>
    <cellStyle name="Percent 4 9 4 6 2" xfId="45786" xr:uid="{00000000-0005-0000-0000-000041C40000}"/>
    <cellStyle name="Percent 4 9 4 7" xfId="14434" xr:uid="{00000000-0005-0000-0000-000042C40000}"/>
    <cellStyle name="Percent 4 9 4 8" xfId="34386" xr:uid="{00000000-0005-0000-0000-000043C40000}"/>
    <cellStyle name="Percent 4 9 5" xfId="4609" xr:uid="{00000000-0005-0000-0000-000044C40000}"/>
    <cellStyle name="Percent 4 9 5 2" xfId="8734" xr:uid="{00000000-0005-0000-0000-000045C40000}"/>
    <cellStyle name="Percent 4 9 5 2 2" xfId="28688" xr:uid="{00000000-0005-0000-0000-000046C40000}"/>
    <cellStyle name="Percent 4 9 5 2 2 2" xfId="48638" xr:uid="{00000000-0005-0000-0000-000047C40000}"/>
    <cellStyle name="Percent 4 9 5 2 3" xfId="20138" xr:uid="{00000000-0005-0000-0000-000048C40000}"/>
    <cellStyle name="Percent 4 9 5 2 4" xfId="40088" xr:uid="{00000000-0005-0000-0000-000049C40000}"/>
    <cellStyle name="Percent 4 9 5 3" xfId="11586" xr:uid="{00000000-0005-0000-0000-00004AC40000}"/>
    <cellStyle name="Percent 4 9 5 3 2" xfId="31538" xr:uid="{00000000-0005-0000-0000-00004BC40000}"/>
    <cellStyle name="Percent 4 9 5 3 2 2" xfId="51488" xr:uid="{00000000-0005-0000-0000-00004CC40000}"/>
    <cellStyle name="Percent 4 9 5 3 3" xfId="22988" xr:uid="{00000000-0005-0000-0000-00004DC40000}"/>
    <cellStyle name="Percent 4 9 5 3 4" xfId="42938" xr:uid="{00000000-0005-0000-0000-00004EC40000}"/>
    <cellStyle name="Percent 4 9 5 4" xfId="17286" xr:uid="{00000000-0005-0000-0000-00004FC40000}"/>
    <cellStyle name="Percent 4 9 5 4 2" xfId="37238" xr:uid="{00000000-0005-0000-0000-000050C40000}"/>
    <cellStyle name="Percent 4 9 5 5" xfId="25838" xr:uid="{00000000-0005-0000-0000-000051C40000}"/>
    <cellStyle name="Percent 4 9 5 5 2" xfId="45788" xr:uid="{00000000-0005-0000-0000-000052C40000}"/>
    <cellStyle name="Percent 4 9 5 6" xfId="14436" xr:uid="{00000000-0005-0000-0000-000053C40000}"/>
    <cellStyle name="Percent 4 9 5 7" xfId="34388" xr:uid="{00000000-0005-0000-0000-000054C40000}"/>
    <cellStyle name="Percent 4 9 6" xfId="8723" xr:uid="{00000000-0005-0000-0000-000055C40000}"/>
    <cellStyle name="Percent 4 9 6 2" xfId="28677" xr:uid="{00000000-0005-0000-0000-000056C40000}"/>
    <cellStyle name="Percent 4 9 6 2 2" xfId="48627" xr:uid="{00000000-0005-0000-0000-000057C40000}"/>
    <cellStyle name="Percent 4 9 6 3" xfId="20127" xr:uid="{00000000-0005-0000-0000-000058C40000}"/>
    <cellStyle name="Percent 4 9 6 4" xfId="40077" xr:uid="{00000000-0005-0000-0000-000059C40000}"/>
    <cellStyle name="Percent 4 9 7" xfId="11575" xr:uid="{00000000-0005-0000-0000-00005AC40000}"/>
    <cellStyle name="Percent 4 9 7 2" xfId="31527" xr:uid="{00000000-0005-0000-0000-00005BC40000}"/>
    <cellStyle name="Percent 4 9 7 2 2" xfId="51477" xr:uid="{00000000-0005-0000-0000-00005CC40000}"/>
    <cellStyle name="Percent 4 9 7 3" xfId="22977" xr:uid="{00000000-0005-0000-0000-00005DC40000}"/>
    <cellStyle name="Percent 4 9 7 4" xfId="42927" xr:uid="{00000000-0005-0000-0000-00005EC40000}"/>
    <cellStyle name="Percent 4 9 8" xfId="17275" xr:uid="{00000000-0005-0000-0000-00005FC40000}"/>
    <cellStyle name="Percent 4 9 8 2" xfId="37227" xr:uid="{00000000-0005-0000-0000-000060C40000}"/>
    <cellStyle name="Percent 4 9 9" xfId="25827" xr:uid="{00000000-0005-0000-0000-000061C40000}"/>
    <cellStyle name="Percent 4 9 9 2" xfId="45777" xr:uid="{00000000-0005-0000-0000-000062C40000}"/>
    <cellStyle name="Percent 5" xfId="20" xr:uid="{00000000-0005-0000-0000-000063C40000}"/>
    <cellStyle name="Percent 6" xfId="5866" xr:uid="{00000000-0005-0000-0000-000064C40000}"/>
    <cellStyle name="Protected" xfId="4610" xr:uid="{00000000-0005-0000-0000-000065C40000}"/>
    <cellStyle name="ProtectedDates" xfId="4611" xr:uid="{00000000-0005-0000-0000-000066C40000}"/>
    <cellStyle name="RowHeading" xfId="4612" xr:uid="{00000000-0005-0000-0000-000067C40000}"/>
    <cellStyle name="Section" xfId="4613" xr:uid="{00000000-0005-0000-0000-000068C40000}"/>
    <cellStyle name="Standard" xfId="4614" xr:uid="{00000000-0005-0000-0000-000069C40000}"/>
    <cellStyle name="Style 21" xfId="4615" xr:uid="{00000000-0005-0000-0000-00006AC40000}"/>
    <cellStyle name="Style 21 10" xfId="4616" xr:uid="{00000000-0005-0000-0000-00006BC40000}"/>
    <cellStyle name="Style 21 11" xfId="4617" xr:uid="{00000000-0005-0000-0000-00006CC40000}"/>
    <cellStyle name="Style 21 12" xfId="4618" xr:uid="{00000000-0005-0000-0000-00006DC40000}"/>
    <cellStyle name="Style 21 13" xfId="4619" xr:uid="{00000000-0005-0000-0000-00006EC40000}"/>
    <cellStyle name="Style 21 14" xfId="4620" xr:uid="{00000000-0005-0000-0000-00006FC40000}"/>
    <cellStyle name="Style 21 15" xfId="4621" xr:uid="{00000000-0005-0000-0000-000070C40000}"/>
    <cellStyle name="Style 21 16" xfId="4622" xr:uid="{00000000-0005-0000-0000-000071C40000}"/>
    <cellStyle name="Style 21 17" xfId="4623" xr:uid="{00000000-0005-0000-0000-000072C40000}"/>
    <cellStyle name="Style 21 18" xfId="4624" xr:uid="{00000000-0005-0000-0000-000073C40000}"/>
    <cellStyle name="Style 21 2" xfId="4625" xr:uid="{00000000-0005-0000-0000-000074C40000}"/>
    <cellStyle name="Style 21 3" xfId="4626" xr:uid="{00000000-0005-0000-0000-000075C40000}"/>
    <cellStyle name="Style 21 4" xfId="4627" xr:uid="{00000000-0005-0000-0000-000076C40000}"/>
    <cellStyle name="Style 21 5" xfId="4628" xr:uid="{00000000-0005-0000-0000-000077C40000}"/>
    <cellStyle name="Style 21 6" xfId="4629" xr:uid="{00000000-0005-0000-0000-000078C40000}"/>
    <cellStyle name="Style 21 7" xfId="4630" xr:uid="{00000000-0005-0000-0000-000079C40000}"/>
    <cellStyle name="Style 21 8" xfId="4631" xr:uid="{00000000-0005-0000-0000-00007AC40000}"/>
    <cellStyle name="Style 21 9" xfId="4632" xr:uid="{00000000-0005-0000-0000-00007BC40000}"/>
    <cellStyle name="Style 21_Summary Page" xfId="4633" xr:uid="{00000000-0005-0000-0000-00007CC40000}"/>
    <cellStyle name="Style 22" xfId="4634" xr:uid="{00000000-0005-0000-0000-00007DC40000}"/>
    <cellStyle name="Style 22 10" xfId="4635" xr:uid="{00000000-0005-0000-0000-00007EC40000}"/>
    <cellStyle name="Style 22 11" xfId="4636" xr:uid="{00000000-0005-0000-0000-00007FC40000}"/>
    <cellStyle name="Style 22 12" xfId="4637" xr:uid="{00000000-0005-0000-0000-000080C40000}"/>
    <cellStyle name="Style 22 13" xfId="4638" xr:uid="{00000000-0005-0000-0000-000081C40000}"/>
    <cellStyle name="Style 22 14" xfId="4639" xr:uid="{00000000-0005-0000-0000-000082C40000}"/>
    <cellStyle name="Style 22 15" xfId="4640" xr:uid="{00000000-0005-0000-0000-000083C40000}"/>
    <cellStyle name="Style 22 16" xfId="4641" xr:uid="{00000000-0005-0000-0000-000084C40000}"/>
    <cellStyle name="Style 22 17" xfId="4642" xr:uid="{00000000-0005-0000-0000-000085C40000}"/>
    <cellStyle name="Style 22 18" xfId="4643" xr:uid="{00000000-0005-0000-0000-000086C40000}"/>
    <cellStyle name="Style 22 2" xfId="4644" xr:uid="{00000000-0005-0000-0000-000087C40000}"/>
    <cellStyle name="Style 22 3" xfId="4645" xr:uid="{00000000-0005-0000-0000-000088C40000}"/>
    <cellStyle name="Style 22 4" xfId="4646" xr:uid="{00000000-0005-0000-0000-000089C40000}"/>
    <cellStyle name="Style 22 5" xfId="4647" xr:uid="{00000000-0005-0000-0000-00008AC40000}"/>
    <cellStyle name="Style 22 6" xfId="4648" xr:uid="{00000000-0005-0000-0000-00008BC40000}"/>
    <cellStyle name="Style 22 7" xfId="4649" xr:uid="{00000000-0005-0000-0000-00008CC40000}"/>
    <cellStyle name="Style 22 8" xfId="4650" xr:uid="{00000000-0005-0000-0000-00008DC40000}"/>
    <cellStyle name="Style 22 9" xfId="4651" xr:uid="{00000000-0005-0000-0000-00008EC40000}"/>
    <cellStyle name="Style 22_Summary Page" xfId="4652" xr:uid="{00000000-0005-0000-0000-00008FC40000}"/>
    <cellStyle name="Style 23" xfId="4653" xr:uid="{00000000-0005-0000-0000-000090C40000}"/>
    <cellStyle name="Style 23 10" xfId="4654" xr:uid="{00000000-0005-0000-0000-000091C40000}"/>
    <cellStyle name="Style 23 11" xfId="4655" xr:uid="{00000000-0005-0000-0000-000092C40000}"/>
    <cellStyle name="Style 23 12" xfId="4656" xr:uid="{00000000-0005-0000-0000-000093C40000}"/>
    <cellStyle name="Style 23 13" xfId="4657" xr:uid="{00000000-0005-0000-0000-000094C40000}"/>
    <cellStyle name="Style 23 14" xfId="4658" xr:uid="{00000000-0005-0000-0000-000095C40000}"/>
    <cellStyle name="Style 23 15" xfId="4659" xr:uid="{00000000-0005-0000-0000-000096C40000}"/>
    <cellStyle name="Style 23 16" xfId="4660" xr:uid="{00000000-0005-0000-0000-000097C40000}"/>
    <cellStyle name="Style 23 17" xfId="4661" xr:uid="{00000000-0005-0000-0000-000098C40000}"/>
    <cellStyle name="Style 23 17 2" xfId="4662" xr:uid="{00000000-0005-0000-0000-000099C40000}"/>
    <cellStyle name="Style 23 17 3" xfId="4663" xr:uid="{00000000-0005-0000-0000-00009AC40000}"/>
    <cellStyle name="Style 23 17 4" xfId="4664" xr:uid="{00000000-0005-0000-0000-00009BC40000}"/>
    <cellStyle name="Style 23 18" xfId="4665" xr:uid="{00000000-0005-0000-0000-00009CC40000}"/>
    <cellStyle name="Style 23 19" xfId="4666" xr:uid="{00000000-0005-0000-0000-00009DC40000}"/>
    <cellStyle name="Style 23 2" xfId="4667" xr:uid="{00000000-0005-0000-0000-00009EC40000}"/>
    <cellStyle name="Style 23 2 10" xfId="4668" xr:uid="{00000000-0005-0000-0000-00009FC40000}"/>
    <cellStyle name="Style 23 2 2" xfId="4669" xr:uid="{00000000-0005-0000-0000-0000A0C40000}"/>
    <cellStyle name="Style 23 2 3" xfId="4670" xr:uid="{00000000-0005-0000-0000-0000A1C40000}"/>
    <cellStyle name="Style 23 2 4" xfId="4671" xr:uid="{00000000-0005-0000-0000-0000A2C40000}"/>
    <cellStyle name="Style 23 2 5" xfId="4672" xr:uid="{00000000-0005-0000-0000-0000A3C40000}"/>
    <cellStyle name="Style 23 2 6" xfId="4673" xr:uid="{00000000-0005-0000-0000-0000A4C40000}"/>
    <cellStyle name="Style 23 2 7" xfId="4674" xr:uid="{00000000-0005-0000-0000-0000A5C40000}"/>
    <cellStyle name="Style 23 2 8" xfId="4675" xr:uid="{00000000-0005-0000-0000-0000A6C40000}"/>
    <cellStyle name="Style 23 2 9" xfId="4676" xr:uid="{00000000-0005-0000-0000-0000A7C40000}"/>
    <cellStyle name="Style 23 20" xfId="4677" xr:uid="{00000000-0005-0000-0000-0000A8C40000}"/>
    <cellStyle name="Style 23 21" xfId="4678" xr:uid="{00000000-0005-0000-0000-0000A9C40000}"/>
    <cellStyle name="Style 23 3" xfId="4679" xr:uid="{00000000-0005-0000-0000-0000AAC40000}"/>
    <cellStyle name="Style 23 3 10" xfId="4680" xr:uid="{00000000-0005-0000-0000-0000ABC40000}"/>
    <cellStyle name="Style 23 3 2" xfId="4681" xr:uid="{00000000-0005-0000-0000-0000ACC40000}"/>
    <cellStyle name="Style 23 3 3" xfId="4682" xr:uid="{00000000-0005-0000-0000-0000ADC40000}"/>
    <cellStyle name="Style 23 3 4" xfId="4683" xr:uid="{00000000-0005-0000-0000-0000AEC40000}"/>
    <cellStyle name="Style 23 3 5" xfId="4684" xr:uid="{00000000-0005-0000-0000-0000AFC40000}"/>
    <cellStyle name="Style 23 3 6" xfId="4685" xr:uid="{00000000-0005-0000-0000-0000B0C40000}"/>
    <cellStyle name="Style 23 3 7" xfId="4686" xr:uid="{00000000-0005-0000-0000-0000B1C40000}"/>
    <cellStyle name="Style 23 3 8" xfId="4687" xr:uid="{00000000-0005-0000-0000-0000B2C40000}"/>
    <cellStyle name="Style 23 3 9" xfId="4688" xr:uid="{00000000-0005-0000-0000-0000B3C40000}"/>
    <cellStyle name="Style 23 4" xfId="4689" xr:uid="{00000000-0005-0000-0000-0000B4C40000}"/>
    <cellStyle name="Style 23 4 10" xfId="4690" xr:uid="{00000000-0005-0000-0000-0000B5C40000}"/>
    <cellStyle name="Style 23 4 2" xfId="4691" xr:uid="{00000000-0005-0000-0000-0000B6C40000}"/>
    <cellStyle name="Style 23 4 3" xfId="4692" xr:uid="{00000000-0005-0000-0000-0000B7C40000}"/>
    <cellStyle name="Style 23 4 4" xfId="4693" xr:uid="{00000000-0005-0000-0000-0000B8C40000}"/>
    <cellStyle name="Style 23 4 5" xfId="4694" xr:uid="{00000000-0005-0000-0000-0000B9C40000}"/>
    <cellStyle name="Style 23 4 6" xfId="4695" xr:uid="{00000000-0005-0000-0000-0000BAC40000}"/>
    <cellStyle name="Style 23 4 7" xfId="4696" xr:uid="{00000000-0005-0000-0000-0000BBC40000}"/>
    <cellStyle name="Style 23 4 8" xfId="4697" xr:uid="{00000000-0005-0000-0000-0000BCC40000}"/>
    <cellStyle name="Style 23 4 9" xfId="4698" xr:uid="{00000000-0005-0000-0000-0000BDC40000}"/>
    <cellStyle name="Style 23 5" xfId="4699" xr:uid="{00000000-0005-0000-0000-0000BEC40000}"/>
    <cellStyle name="Style 23 5 10" xfId="4700" xr:uid="{00000000-0005-0000-0000-0000BFC40000}"/>
    <cellStyle name="Style 23 5 2" xfId="4701" xr:uid="{00000000-0005-0000-0000-0000C0C40000}"/>
    <cellStyle name="Style 23 5 3" xfId="4702" xr:uid="{00000000-0005-0000-0000-0000C1C40000}"/>
    <cellStyle name="Style 23 5 4" xfId="4703" xr:uid="{00000000-0005-0000-0000-0000C2C40000}"/>
    <cellStyle name="Style 23 5 5" xfId="4704" xr:uid="{00000000-0005-0000-0000-0000C3C40000}"/>
    <cellStyle name="Style 23 5 6" xfId="4705" xr:uid="{00000000-0005-0000-0000-0000C4C40000}"/>
    <cellStyle name="Style 23 5 7" xfId="4706" xr:uid="{00000000-0005-0000-0000-0000C5C40000}"/>
    <cellStyle name="Style 23 5 8" xfId="4707" xr:uid="{00000000-0005-0000-0000-0000C6C40000}"/>
    <cellStyle name="Style 23 5 9" xfId="4708" xr:uid="{00000000-0005-0000-0000-0000C7C40000}"/>
    <cellStyle name="Style 23 6" xfId="4709" xr:uid="{00000000-0005-0000-0000-0000C8C40000}"/>
    <cellStyle name="Style 23 6 10" xfId="4710" xr:uid="{00000000-0005-0000-0000-0000C9C40000}"/>
    <cellStyle name="Style 23 6 2" xfId="4711" xr:uid="{00000000-0005-0000-0000-0000CAC40000}"/>
    <cellStyle name="Style 23 6 3" xfId="4712" xr:uid="{00000000-0005-0000-0000-0000CBC40000}"/>
    <cellStyle name="Style 23 6 4" xfId="4713" xr:uid="{00000000-0005-0000-0000-0000CCC40000}"/>
    <cellStyle name="Style 23 6 5" xfId="4714" xr:uid="{00000000-0005-0000-0000-0000CDC40000}"/>
    <cellStyle name="Style 23 6 6" xfId="4715" xr:uid="{00000000-0005-0000-0000-0000CEC40000}"/>
    <cellStyle name="Style 23 6 7" xfId="4716" xr:uid="{00000000-0005-0000-0000-0000CFC40000}"/>
    <cellStyle name="Style 23 6 8" xfId="4717" xr:uid="{00000000-0005-0000-0000-0000D0C40000}"/>
    <cellStyle name="Style 23 6 9" xfId="4718" xr:uid="{00000000-0005-0000-0000-0000D1C40000}"/>
    <cellStyle name="Style 23 7" xfId="4719" xr:uid="{00000000-0005-0000-0000-0000D2C40000}"/>
    <cellStyle name="Style 23 7 10" xfId="4720" xr:uid="{00000000-0005-0000-0000-0000D3C40000}"/>
    <cellStyle name="Style 23 7 2" xfId="4721" xr:uid="{00000000-0005-0000-0000-0000D4C40000}"/>
    <cellStyle name="Style 23 7 3" xfId="4722" xr:uid="{00000000-0005-0000-0000-0000D5C40000}"/>
    <cellStyle name="Style 23 7 4" xfId="4723" xr:uid="{00000000-0005-0000-0000-0000D6C40000}"/>
    <cellStyle name="Style 23 7 5" xfId="4724" xr:uid="{00000000-0005-0000-0000-0000D7C40000}"/>
    <cellStyle name="Style 23 7 6" xfId="4725" xr:uid="{00000000-0005-0000-0000-0000D8C40000}"/>
    <cellStyle name="Style 23 7 7" xfId="4726" xr:uid="{00000000-0005-0000-0000-0000D9C40000}"/>
    <cellStyle name="Style 23 7 8" xfId="4727" xr:uid="{00000000-0005-0000-0000-0000DAC40000}"/>
    <cellStyle name="Style 23 7 9" xfId="4728" xr:uid="{00000000-0005-0000-0000-0000DBC40000}"/>
    <cellStyle name="Style 23 8" xfId="4729" xr:uid="{00000000-0005-0000-0000-0000DCC40000}"/>
    <cellStyle name="Style 23 8 10" xfId="4730" xr:uid="{00000000-0005-0000-0000-0000DDC40000}"/>
    <cellStyle name="Style 23 8 2" xfId="4731" xr:uid="{00000000-0005-0000-0000-0000DEC40000}"/>
    <cellStyle name="Style 23 8 3" xfId="4732" xr:uid="{00000000-0005-0000-0000-0000DFC40000}"/>
    <cellStyle name="Style 23 8 4" xfId="4733" xr:uid="{00000000-0005-0000-0000-0000E0C40000}"/>
    <cellStyle name="Style 23 8 5" xfId="4734" xr:uid="{00000000-0005-0000-0000-0000E1C40000}"/>
    <cellStyle name="Style 23 8 6" xfId="4735" xr:uid="{00000000-0005-0000-0000-0000E2C40000}"/>
    <cellStyle name="Style 23 8 7" xfId="4736" xr:uid="{00000000-0005-0000-0000-0000E3C40000}"/>
    <cellStyle name="Style 23 8 8" xfId="4737" xr:uid="{00000000-0005-0000-0000-0000E4C40000}"/>
    <cellStyle name="Style 23 8 9" xfId="4738" xr:uid="{00000000-0005-0000-0000-0000E5C40000}"/>
    <cellStyle name="Style 23 9" xfId="4739" xr:uid="{00000000-0005-0000-0000-0000E6C40000}"/>
    <cellStyle name="Style 23_Summary Page" xfId="4740" xr:uid="{00000000-0005-0000-0000-0000E7C40000}"/>
    <cellStyle name="Style 24" xfId="4741" xr:uid="{00000000-0005-0000-0000-0000E8C40000}"/>
    <cellStyle name="Style 24 10" xfId="4742" xr:uid="{00000000-0005-0000-0000-0000E9C40000}"/>
    <cellStyle name="Style 24 11" xfId="4743" xr:uid="{00000000-0005-0000-0000-0000EAC40000}"/>
    <cellStyle name="Style 24 12" xfId="4744" xr:uid="{00000000-0005-0000-0000-0000EBC40000}"/>
    <cellStyle name="Style 24 13" xfId="4745" xr:uid="{00000000-0005-0000-0000-0000ECC40000}"/>
    <cellStyle name="Style 24 14" xfId="4746" xr:uid="{00000000-0005-0000-0000-0000EDC40000}"/>
    <cellStyle name="Style 24 15" xfId="4747" xr:uid="{00000000-0005-0000-0000-0000EEC40000}"/>
    <cellStyle name="Style 24 16" xfId="4748" xr:uid="{00000000-0005-0000-0000-0000EFC40000}"/>
    <cellStyle name="Style 24 17" xfId="4749" xr:uid="{00000000-0005-0000-0000-0000F0C40000}"/>
    <cellStyle name="Style 24 17 2" xfId="4750" xr:uid="{00000000-0005-0000-0000-0000F1C40000}"/>
    <cellStyle name="Style 24 17 3" xfId="4751" xr:uid="{00000000-0005-0000-0000-0000F2C40000}"/>
    <cellStyle name="Style 24 17 4" xfId="4752" xr:uid="{00000000-0005-0000-0000-0000F3C40000}"/>
    <cellStyle name="Style 24 18" xfId="4753" xr:uid="{00000000-0005-0000-0000-0000F4C40000}"/>
    <cellStyle name="Style 24 19" xfId="4754" xr:uid="{00000000-0005-0000-0000-0000F5C40000}"/>
    <cellStyle name="Style 24 2" xfId="4755" xr:uid="{00000000-0005-0000-0000-0000F6C40000}"/>
    <cellStyle name="Style 24 2 10" xfId="4756" xr:uid="{00000000-0005-0000-0000-0000F7C40000}"/>
    <cellStyle name="Style 24 2 2" xfId="4757" xr:uid="{00000000-0005-0000-0000-0000F8C40000}"/>
    <cellStyle name="Style 24 2 3" xfId="4758" xr:uid="{00000000-0005-0000-0000-0000F9C40000}"/>
    <cellStyle name="Style 24 2 4" xfId="4759" xr:uid="{00000000-0005-0000-0000-0000FAC40000}"/>
    <cellStyle name="Style 24 2 5" xfId="4760" xr:uid="{00000000-0005-0000-0000-0000FBC40000}"/>
    <cellStyle name="Style 24 2 6" xfId="4761" xr:uid="{00000000-0005-0000-0000-0000FCC40000}"/>
    <cellStyle name="Style 24 2 7" xfId="4762" xr:uid="{00000000-0005-0000-0000-0000FDC40000}"/>
    <cellStyle name="Style 24 2 8" xfId="4763" xr:uid="{00000000-0005-0000-0000-0000FEC40000}"/>
    <cellStyle name="Style 24 2 9" xfId="4764" xr:uid="{00000000-0005-0000-0000-0000FFC40000}"/>
    <cellStyle name="Style 24 20" xfId="4765" xr:uid="{00000000-0005-0000-0000-000000C50000}"/>
    <cellStyle name="Style 24 21" xfId="4766" xr:uid="{00000000-0005-0000-0000-000001C50000}"/>
    <cellStyle name="Style 24 3" xfId="4767" xr:uid="{00000000-0005-0000-0000-000002C50000}"/>
    <cellStyle name="Style 24 3 10" xfId="4768" xr:uid="{00000000-0005-0000-0000-000003C50000}"/>
    <cellStyle name="Style 24 3 2" xfId="4769" xr:uid="{00000000-0005-0000-0000-000004C50000}"/>
    <cellStyle name="Style 24 3 3" xfId="4770" xr:uid="{00000000-0005-0000-0000-000005C50000}"/>
    <cellStyle name="Style 24 3 4" xfId="4771" xr:uid="{00000000-0005-0000-0000-000006C50000}"/>
    <cellStyle name="Style 24 3 5" xfId="4772" xr:uid="{00000000-0005-0000-0000-000007C50000}"/>
    <cellStyle name="Style 24 3 6" xfId="4773" xr:uid="{00000000-0005-0000-0000-000008C50000}"/>
    <cellStyle name="Style 24 3 7" xfId="4774" xr:uid="{00000000-0005-0000-0000-000009C50000}"/>
    <cellStyle name="Style 24 3 8" xfId="4775" xr:uid="{00000000-0005-0000-0000-00000AC50000}"/>
    <cellStyle name="Style 24 3 9" xfId="4776" xr:uid="{00000000-0005-0000-0000-00000BC50000}"/>
    <cellStyle name="Style 24 4" xfId="4777" xr:uid="{00000000-0005-0000-0000-00000CC50000}"/>
    <cellStyle name="Style 24 4 10" xfId="4778" xr:uid="{00000000-0005-0000-0000-00000DC50000}"/>
    <cellStyle name="Style 24 4 2" xfId="4779" xr:uid="{00000000-0005-0000-0000-00000EC50000}"/>
    <cellStyle name="Style 24 4 3" xfId="4780" xr:uid="{00000000-0005-0000-0000-00000FC50000}"/>
    <cellStyle name="Style 24 4 4" xfId="4781" xr:uid="{00000000-0005-0000-0000-000010C50000}"/>
    <cellStyle name="Style 24 4 5" xfId="4782" xr:uid="{00000000-0005-0000-0000-000011C50000}"/>
    <cellStyle name="Style 24 4 6" xfId="4783" xr:uid="{00000000-0005-0000-0000-000012C50000}"/>
    <cellStyle name="Style 24 4 7" xfId="4784" xr:uid="{00000000-0005-0000-0000-000013C50000}"/>
    <cellStyle name="Style 24 4 8" xfId="4785" xr:uid="{00000000-0005-0000-0000-000014C50000}"/>
    <cellStyle name="Style 24 4 9" xfId="4786" xr:uid="{00000000-0005-0000-0000-000015C50000}"/>
    <cellStyle name="Style 24 5" xfId="4787" xr:uid="{00000000-0005-0000-0000-000016C50000}"/>
    <cellStyle name="Style 24 5 10" xfId="4788" xr:uid="{00000000-0005-0000-0000-000017C50000}"/>
    <cellStyle name="Style 24 5 2" xfId="4789" xr:uid="{00000000-0005-0000-0000-000018C50000}"/>
    <cellStyle name="Style 24 5 3" xfId="4790" xr:uid="{00000000-0005-0000-0000-000019C50000}"/>
    <cellStyle name="Style 24 5 4" xfId="4791" xr:uid="{00000000-0005-0000-0000-00001AC50000}"/>
    <cellStyle name="Style 24 5 5" xfId="4792" xr:uid="{00000000-0005-0000-0000-00001BC50000}"/>
    <cellStyle name="Style 24 5 6" xfId="4793" xr:uid="{00000000-0005-0000-0000-00001CC50000}"/>
    <cellStyle name="Style 24 5 7" xfId="4794" xr:uid="{00000000-0005-0000-0000-00001DC50000}"/>
    <cellStyle name="Style 24 5 8" xfId="4795" xr:uid="{00000000-0005-0000-0000-00001EC50000}"/>
    <cellStyle name="Style 24 5 9" xfId="4796" xr:uid="{00000000-0005-0000-0000-00001FC50000}"/>
    <cellStyle name="Style 24 6" xfId="4797" xr:uid="{00000000-0005-0000-0000-000020C50000}"/>
    <cellStyle name="Style 24 6 10" xfId="4798" xr:uid="{00000000-0005-0000-0000-000021C50000}"/>
    <cellStyle name="Style 24 6 2" xfId="4799" xr:uid="{00000000-0005-0000-0000-000022C50000}"/>
    <cellStyle name="Style 24 6 3" xfId="4800" xr:uid="{00000000-0005-0000-0000-000023C50000}"/>
    <cellStyle name="Style 24 6 4" xfId="4801" xr:uid="{00000000-0005-0000-0000-000024C50000}"/>
    <cellStyle name="Style 24 6 5" xfId="4802" xr:uid="{00000000-0005-0000-0000-000025C50000}"/>
    <cellStyle name="Style 24 6 6" xfId="4803" xr:uid="{00000000-0005-0000-0000-000026C50000}"/>
    <cellStyle name="Style 24 6 7" xfId="4804" xr:uid="{00000000-0005-0000-0000-000027C50000}"/>
    <cellStyle name="Style 24 6 8" xfId="4805" xr:uid="{00000000-0005-0000-0000-000028C50000}"/>
    <cellStyle name="Style 24 6 9" xfId="4806" xr:uid="{00000000-0005-0000-0000-000029C50000}"/>
    <cellStyle name="Style 24 7" xfId="4807" xr:uid="{00000000-0005-0000-0000-00002AC50000}"/>
    <cellStyle name="Style 24 7 10" xfId="4808" xr:uid="{00000000-0005-0000-0000-00002BC50000}"/>
    <cellStyle name="Style 24 7 2" xfId="4809" xr:uid="{00000000-0005-0000-0000-00002CC50000}"/>
    <cellStyle name="Style 24 7 3" xfId="4810" xr:uid="{00000000-0005-0000-0000-00002DC50000}"/>
    <cellStyle name="Style 24 7 4" xfId="4811" xr:uid="{00000000-0005-0000-0000-00002EC50000}"/>
    <cellStyle name="Style 24 7 5" xfId="4812" xr:uid="{00000000-0005-0000-0000-00002FC50000}"/>
    <cellStyle name="Style 24 7 6" xfId="4813" xr:uid="{00000000-0005-0000-0000-000030C50000}"/>
    <cellStyle name="Style 24 7 7" xfId="4814" xr:uid="{00000000-0005-0000-0000-000031C50000}"/>
    <cellStyle name="Style 24 7 8" xfId="4815" xr:uid="{00000000-0005-0000-0000-000032C50000}"/>
    <cellStyle name="Style 24 7 9" xfId="4816" xr:uid="{00000000-0005-0000-0000-000033C50000}"/>
    <cellStyle name="Style 24 8" xfId="4817" xr:uid="{00000000-0005-0000-0000-000034C50000}"/>
    <cellStyle name="Style 24 8 10" xfId="4818" xr:uid="{00000000-0005-0000-0000-000035C50000}"/>
    <cellStyle name="Style 24 8 2" xfId="4819" xr:uid="{00000000-0005-0000-0000-000036C50000}"/>
    <cellStyle name="Style 24 8 3" xfId="4820" xr:uid="{00000000-0005-0000-0000-000037C50000}"/>
    <cellStyle name="Style 24 8 4" xfId="4821" xr:uid="{00000000-0005-0000-0000-000038C50000}"/>
    <cellStyle name="Style 24 8 5" xfId="4822" xr:uid="{00000000-0005-0000-0000-000039C50000}"/>
    <cellStyle name="Style 24 8 6" xfId="4823" xr:uid="{00000000-0005-0000-0000-00003AC50000}"/>
    <cellStyle name="Style 24 8 7" xfId="4824" xr:uid="{00000000-0005-0000-0000-00003BC50000}"/>
    <cellStyle name="Style 24 8 8" xfId="4825" xr:uid="{00000000-0005-0000-0000-00003CC50000}"/>
    <cellStyle name="Style 24 8 9" xfId="4826" xr:uid="{00000000-0005-0000-0000-00003DC50000}"/>
    <cellStyle name="Style 24 9" xfId="4827" xr:uid="{00000000-0005-0000-0000-00003EC50000}"/>
    <cellStyle name="Style 24_Summary Page" xfId="4828" xr:uid="{00000000-0005-0000-0000-00003FC50000}"/>
    <cellStyle name="Style 25" xfId="4829" xr:uid="{00000000-0005-0000-0000-000040C50000}"/>
    <cellStyle name="Style 25 10" xfId="4830" xr:uid="{00000000-0005-0000-0000-000041C50000}"/>
    <cellStyle name="Style 25 11" xfId="4831" xr:uid="{00000000-0005-0000-0000-000042C50000}"/>
    <cellStyle name="Style 25 12" xfId="4832" xr:uid="{00000000-0005-0000-0000-000043C50000}"/>
    <cellStyle name="Style 25 13" xfId="4833" xr:uid="{00000000-0005-0000-0000-000044C50000}"/>
    <cellStyle name="Style 25 14" xfId="4834" xr:uid="{00000000-0005-0000-0000-000045C50000}"/>
    <cellStyle name="Style 25 15" xfId="4835" xr:uid="{00000000-0005-0000-0000-000046C50000}"/>
    <cellStyle name="Style 25 16" xfId="4836" xr:uid="{00000000-0005-0000-0000-000047C50000}"/>
    <cellStyle name="Style 25 17" xfId="4837" xr:uid="{00000000-0005-0000-0000-000048C50000}"/>
    <cellStyle name="Style 25 17 2" xfId="4838" xr:uid="{00000000-0005-0000-0000-000049C50000}"/>
    <cellStyle name="Style 25 17 3" xfId="4839" xr:uid="{00000000-0005-0000-0000-00004AC50000}"/>
    <cellStyle name="Style 25 17 4" xfId="4840" xr:uid="{00000000-0005-0000-0000-00004BC50000}"/>
    <cellStyle name="Style 25 18" xfId="4841" xr:uid="{00000000-0005-0000-0000-00004CC50000}"/>
    <cellStyle name="Style 25 19" xfId="4842" xr:uid="{00000000-0005-0000-0000-00004DC50000}"/>
    <cellStyle name="Style 25 2" xfId="4843" xr:uid="{00000000-0005-0000-0000-00004EC50000}"/>
    <cellStyle name="Style 25 2 10" xfId="4844" xr:uid="{00000000-0005-0000-0000-00004FC50000}"/>
    <cellStyle name="Style 25 2 2" xfId="4845" xr:uid="{00000000-0005-0000-0000-000050C50000}"/>
    <cellStyle name="Style 25 2 3" xfId="4846" xr:uid="{00000000-0005-0000-0000-000051C50000}"/>
    <cellStyle name="Style 25 2 4" xfId="4847" xr:uid="{00000000-0005-0000-0000-000052C50000}"/>
    <cellStyle name="Style 25 2 5" xfId="4848" xr:uid="{00000000-0005-0000-0000-000053C50000}"/>
    <cellStyle name="Style 25 2 6" xfId="4849" xr:uid="{00000000-0005-0000-0000-000054C50000}"/>
    <cellStyle name="Style 25 2 7" xfId="4850" xr:uid="{00000000-0005-0000-0000-000055C50000}"/>
    <cellStyle name="Style 25 2 8" xfId="4851" xr:uid="{00000000-0005-0000-0000-000056C50000}"/>
    <cellStyle name="Style 25 2 9" xfId="4852" xr:uid="{00000000-0005-0000-0000-000057C50000}"/>
    <cellStyle name="Style 25 20" xfId="4853" xr:uid="{00000000-0005-0000-0000-000058C50000}"/>
    <cellStyle name="Style 25 21" xfId="4854" xr:uid="{00000000-0005-0000-0000-000059C50000}"/>
    <cellStyle name="Style 25 3" xfId="4855" xr:uid="{00000000-0005-0000-0000-00005AC50000}"/>
    <cellStyle name="Style 25 3 10" xfId="4856" xr:uid="{00000000-0005-0000-0000-00005BC50000}"/>
    <cellStyle name="Style 25 3 2" xfId="4857" xr:uid="{00000000-0005-0000-0000-00005CC50000}"/>
    <cellStyle name="Style 25 3 3" xfId="4858" xr:uid="{00000000-0005-0000-0000-00005DC50000}"/>
    <cellStyle name="Style 25 3 4" xfId="4859" xr:uid="{00000000-0005-0000-0000-00005EC50000}"/>
    <cellStyle name="Style 25 3 5" xfId="4860" xr:uid="{00000000-0005-0000-0000-00005FC50000}"/>
    <cellStyle name="Style 25 3 6" xfId="4861" xr:uid="{00000000-0005-0000-0000-000060C50000}"/>
    <cellStyle name="Style 25 3 7" xfId="4862" xr:uid="{00000000-0005-0000-0000-000061C50000}"/>
    <cellStyle name="Style 25 3 8" xfId="4863" xr:uid="{00000000-0005-0000-0000-000062C50000}"/>
    <cellStyle name="Style 25 3 9" xfId="4864" xr:uid="{00000000-0005-0000-0000-000063C50000}"/>
    <cellStyle name="Style 25 4" xfId="4865" xr:uid="{00000000-0005-0000-0000-000064C50000}"/>
    <cellStyle name="Style 25 4 10" xfId="4866" xr:uid="{00000000-0005-0000-0000-000065C50000}"/>
    <cellStyle name="Style 25 4 2" xfId="4867" xr:uid="{00000000-0005-0000-0000-000066C50000}"/>
    <cellStyle name="Style 25 4 3" xfId="4868" xr:uid="{00000000-0005-0000-0000-000067C50000}"/>
    <cellStyle name="Style 25 4 4" xfId="4869" xr:uid="{00000000-0005-0000-0000-000068C50000}"/>
    <cellStyle name="Style 25 4 5" xfId="4870" xr:uid="{00000000-0005-0000-0000-000069C50000}"/>
    <cellStyle name="Style 25 4 6" xfId="4871" xr:uid="{00000000-0005-0000-0000-00006AC50000}"/>
    <cellStyle name="Style 25 4 7" xfId="4872" xr:uid="{00000000-0005-0000-0000-00006BC50000}"/>
    <cellStyle name="Style 25 4 8" xfId="4873" xr:uid="{00000000-0005-0000-0000-00006CC50000}"/>
    <cellStyle name="Style 25 4 9" xfId="4874" xr:uid="{00000000-0005-0000-0000-00006DC50000}"/>
    <cellStyle name="Style 25 5" xfId="4875" xr:uid="{00000000-0005-0000-0000-00006EC50000}"/>
    <cellStyle name="Style 25 5 10" xfId="4876" xr:uid="{00000000-0005-0000-0000-00006FC50000}"/>
    <cellStyle name="Style 25 5 2" xfId="4877" xr:uid="{00000000-0005-0000-0000-000070C50000}"/>
    <cellStyle name="Style 25 5 3" xfId="4878" xr:uid="{00000000-0005-0000-0000-000071C50000}"/>
    <cellStyle name="Style 25 5 4" xfId="4879" xr:uid="{00000000-0005-0000-0000-000072C50000}"/>
    <cellStyle name="Style 25 5 5" xfId="4880" xr:uid="{00000000-0005-0000-0000-000073C50000}"/>
    <cellStyle name="Style 25 5 6" xfId="4881" xr:uid="{00000000-0005-0000-0000-000074C50000}"/>
    <cellStyle name="Style 25 5 7" xfId="4882" xr:uid="{00000000-0005-0000-0000-000075C50000}"/>
    <cellStyle name="Style 25 5 8" xfId="4883" xr:uid="{00000000-0005-0000-0000-000076C50000}"/>
    <cellStyle name="Style 25 5 9" xfId="4884" xr:uid="{00000000-0005-0000-0000-000077C50000}"/>
    <cellStyle name="Style 25 6" xfId="4885" xr:uid="{00000000-0005-0000-0000-000078C50000}"/>
    <cellStyle name="Style 25 6 10" xfId="4886" xr:uid="{00000000-0005-0000-0000-000079C50000}"/>
    <cellStyle name="Style 25 6 2" xfId="4887" xr:uid="{00000000-0005-0000-0000-00007AC50000}"/>
    <cellStyle name="Style 25 6 3" xfId="4888" xr:uid="{00000000-0005-0000-0000-00007BC50000}"/>
    <cellStyle name="Style 25 6 4" xfId="4889" xr:uid="{00000000-0005-0000-0000-00007CC50000}"/>
    <cellStyle name="Style 25 6 5" xfId="4890" xr:uid="{00000000-0005-0000-0000-00007DC50000}"/>
    <cellStyle name="Style 25 6 6" xfId="4891" xr:uid="{00000000-0005-0000-0000-00007EC50000}"/>
    <cellStyle name="Style 25 6 7" xfId="4892" xr:uid="{00000000-0005-0000-0000-00007FC50000}"/>
    <cellStyle name="Style 25 6 8" xfId="4893" xr:uid="{00000000-0005-0000-0000-000080C50000}"/>
    <cellStyle name="Style 25 6 9" xfId="4894" xr:uid="{00000000-0005-0000-0000-000081C50000}"/>
    <cellStyle name="Style 25 7" xfId="4895" xr:uid="{00000000-0005-0000-0000-000082C50000}"/>
    <cellStyle name="Style 25 7 10" xfId="4896" xr:uid="{00000000-0005-0000-0000-000083C50000}"/>
    <cellStyle name="Style 25 7 2" xfId="4897" xr:uid="{00000000-0005-0000-0000-000084C50000}"/>
    <cellStyle name="Style 25 7 3" xfId="4898" xr:uid="{00000000-0005-0000-0000-000085C50000}"/>
    <cellStyle name="Style 25 7 4" xfId="4899" xr:uid="{00000000-0005-0000-0000-000086C50000}"/>
    <cellStyle name="Style 25 7 5" xfId="4900" xr:uid="{00000000-0005-0000-0000-000087C50000}"/>
    <cellStyle name="Style 25 7 6" xfId="4901" xr:uid="{00000000-0005-0000-0000-000088C50000}"/>
    <cellStyle name="Style 25 7 7" xfId="4902" xr:uid="{00000000-0005-0000-0000-000089C50000}"/>
    <cellStyle name="Style 25 7 8" xfId="4903" xr:uid="{00000000-0005-0000-0000-00008AC50000}"/>
    <cellStyle name="Style 25 7 9" xfId="4904" xr:uid="{00000000-0005-0000-0000-00008BC50000}"/>
    <cellStyle name="Style 25 8" xfId="4905" xr:uid="{00000000-0005-0000-0000-00008CC50000}"/>
    <cellStyle name="Style 25 8 10" xfId="4906" xr:uid="{00000000-0005-0000-0000-00008DC50000}"/>
    <cellStyle name="Style 25 8 2" xfId="4907" xr:uid="{00000000-0005-0000-0000-00008EC50000}"/>
    <cellStyle name="Style 25 8 3" xfId="4908" xr:uid="{00000000-0005-0000-0000-00008FC50000}"/>
    <cellStyle name="Style 25 8 4" xfId="4909" xr:uid="{00000000-0005-0000-0000-000090C50000}"/>
    <cellStyle name="Style 25 8 5" xfId="4910" xr:uid="{00000000-0005-0000-0000-000091C50000}"/>
    <cellStyle name="Style 25 8 6" xfId="4911" xr:uid="{00000000-0005-0000-0000-000092C50000}"/>
    <cellStyle name="Style 25 8 7" xfId="4912" xr:uid="{00000000-0005-0000-0000-000093C50000}"/>
    <cellStyle name="Style 25 8 8" xfId="4913" xr:uid="{00000000-0005-0000-0000-000094C50000}"/>
    <cellStyle name="Style 25 8 9" xfId="4914" xr:uid="{00000000-0005-0000-0000-000095C50000}"/>
    <cellStyle name="Style 25 9" xfId="4915" xr:uid="{00000000-0005-0000-0000-000096C50000}"/>
    <cellStyle name="Style 25_Summary Page" xfId="4916" xr:uid="{00000000-0005-0000-0000-000097C50000}"/>
    <cellStyle name="Style 26" xfId="4917" xr:uid="{00000000-0005-0000-0000-000098C50000}"/>
    <cellStyle name="Style 26 10" xfId="4918" xr:uid="{00000000-0005-0000-0000-000099C50000}"/>
    <cellStyle name="Style 26 11" xfId="4919" xr:uid="{00000000-0005-0000-0000-00009AC50000}"/>
    <cellStyle name="Style 26 12" xfId="4920" xr:uid="{00000000-0005-0000-0000-00009BC50000}"/>
    <cellStyle name="Style 26 13" xfId="4921" xr:uid="{00000000-0005-0000-0000-00009CC50000}"/>
    <cellStyle name="Style 26 14" xfId="4922" xr:uid="{00000000-0005-0000-0000-00009DC50000}"/>
    <cellStyle name="Style 26 15" xfId="4923" xr:uid="{00000000-0005-0000-0000-00009EC50000}"/>
    <cellStyle name="Style 26 16" xfId="4924" xr:uid="{00000000-0005-0000-0000-00009FC50000}"/>
    <cellStyle name="Style 26 17" xfId="4925" xr:uid="{00000000-0005-0000-0000-0000A0C50000}"/>
    <cellStyle name="Style 26 17 2" xfId="4926" xr:uid="{00000000-0005-0000-0000-0000A1C50000}"/>
    <cellStyle name="Style 26 17 3" xfId="4927" xr:uid="{00000000-0005-0000-0000-0000A2C50000}"/>
    <cellStyle name="Style 26 17 4" xfId="4928" xr:uid="{00000000-0005-0000-0000-0000A3C50000}"/>
    <cellStyle name="Style 26 18" xfId="4929" xr:uid="{00000000-0005-0000-0000-0000A4C50000}"/>
    <cellStyle name="Style 26 19" xfId="4930" xr:uid="{00000000-0005-0000-0000-0000A5C50000}"/>
    <cellStyle name="Style 26 2" xfId="4931" xr:uid="{00000000-0005-0000-0000-0000A6C50000}"/>
    <cellStyle name="Style 26 2 10" xfId="4932" xr:uid="{00000000-0005-0000-0000-0000A7C50000}"/>
    <cellStyle name="Style 26 2 2" xfId="4933" xr:uid="{00000000-0005-0000-0000-0000A8C50000}"/>
    <cellStyle name="Style 26 2 3" xfId="4934" xr:uid="{00000000-0005-0000-0000-0000A9C50000}"/>
    <cellStyle name="Style 26 2 4" xfId="4935" xr:uid="{00000000-0005-0000-0000-0000AAC50000}"/>
    <cellStyle name="Style 26 2 5" xfId="4936" xr:uid="{00000000-0005-0000-0000-0000ABC50000}"/>
    <cellStyle name="Style 26 2 6" xfId="4937" xr:uid="{00000000-0005-0000-0000-0000ACC50000}"/>
    <cellStyle name="Style 26 2 7" xfId="4938" xr:uid="{00000000-0005-0000-0000-0000ADC50000}"/>
    <cellStyle name="Style 26 2 8" xfId="4939" xr:uid="{00000000-0005-0000-0000-0000AEC50000}"/>
    <cellStyle name="Style 26 2 9" xfId="4940" xr:uid="{00000000-0005-0000-0000-0000AFC50000}"/>
    <cellStyle name="Style 26 20" xfId="4941" xr:uid="{00000000-0005-0000-0000-0000B0C50000}"/>
    <cellStyle name="Style 26 21" xfId="4942" xr:uid="{00000000-0005-0000-0000-0000B1C50000}"/>
    <cellStyle name="Style 26 3" xfId="4943" xr:uid="{00000000-0005-0000-0000-0000B2C50000}"/>
    <cellStyle name="Style 26 3 10" xfId="4944" xr:uid="{00000000-0005-0000-0000-0000B3C50000}"/>
    <cellStyle name="Style 26 3 2" xfId="4945" xr:uid="{00000000-0005-0000-0000-0000B4C50000}"/>
    <cellStyle name="Style 26 3 3" xfId="4946" xr:uid="{00000000-0005-0000-0000-0000B5C50000}"/>
    <cellStyle name="Style 26 3 4" xfId="4947" xr:uid="{00000000-0005-0000-0000-0000B6C50000}"/>
    <cellStyle name="Style 26 3 5" xfId="4948" xr:uid="{00000000-0005-0000-0000-0000B7C50000}"/>
    <cellStyle name="Style 26 3 6" xfId="4949" xr:uid="{00000000-0005-0000-0000-0000B8C50000}"/>
    <cellStyle name="Style 26 3 7" xfId="4950" xr:uid="{00000000-0005-0000-0000-0000B9C50000}"/>
    <cellStyle name="Style 26 3 8" xfId="4951" xr:uid="{00000000-0005-0000-0000-0000BAC50000}"/>
    <cellStyle name="Style 26 3 9" xfId="4952" xr:uid="{00000000-0005-0000-0000-0000BBC50000}"/>
    <cellStyle name="Style 26 4" xfId="4953" xr:uid="{00000000-0005-0000-0000-0000BCC50000}"/>
    <cellStyle name="Style 26 4 10" xfId="4954" xr:uid="{00000000-0005-0000-0000-0000BDC50000}"/>
    <cellStyle name="Style 26 4 2" xfId="4955" xr:uid="{00000000-0005-0000-0000-0000BEC50000}"/>
    <cellStyle name="Style 26 4 3" xfId="4956" xr:uid="{00000000-0005-0000-0000-0000BFC50000}"/>
    <cellStyle name="Style 26 4 4" xfId="4957" xr:uid="{00000000-0005-0000-0000-0000C0C50000}"/>
    <cellStyle name="Style 26 4 5" xfId="4958" xr:uid="{00000000-0005-0000-0000-0000C1C50000}"/>
    <cellStyle name="Style 26 4 6" xfId="4959" xr:uid="{00000000-0005-0000-0000-0000C2C50000}"/>
    <cellStyle name="Style 26 4 7" xfId="4960" xr:uid="{00000000-0005-0000-0000-0000C3C50000}"/>
    <cellStyle name="Style 26 4 8" xfId="4961" xr:uid="{00000000-0005-0000-0000-0000C4C50000}"/>
    <cellStyle name="Style 26 4 9" xfId="4962" xr:uid="{00000000-0005-0000-0000-0000C5C50000}"/>
    <cellStyle name="Style 26 5" xfId="4963" xr:uid="{00000000-0005-0000-0000-0000C6C50000}"/>
    <cellStyle name="Style 26 5 10" xfId="4964" xr:uid="{00000000-0005-0000-0000-0000C7C50000}"/>
    <cellStyle name="Style 26 5 2" xfId="4965" xr:uid="{00000000-0005-0000-0000-0000C8C50000}"/>
    <cellStyle name="Style 26 5 3" xfId="4966" xr:uid="{00000000-0005-0000-0000-0000C9C50000}"/>
    <cellStyle name="Style 26 5 4" xfId="4967" xr:uid="{00000000-0005-0000-0000-0000CAC50000}"/>
    <cellStyle name="Style 26 5 5" xfId="4968" xr:uid="{00000000-0005-0000-0000-0000CBC50000}"/>
    <cellStyle name="Style 26 5 6" xfId="4969" xr:uid="{00000000-0005-0000-0000-0000CCC50000}"/>
    <cellStyle name="Style 26 5 7" xfId="4970" xr:uid="{00000000-0005-0000-0000-0000CDC50000}"/>
    <cellStyle name="Style 26 5 8" xfId="4971" xr:uid="{00000000-0005-0000-0000-0000CEC50000}"/>
    <cellStyle name="Style 26 5 9" xfId="4972" xr:uid="{00000000-0005-0000-0000-0000CFC50000}"/>
    <cellStyle name="Style 26 6" xfId="4973" xr:uid="{00000000-0005-0000-0000-0000D0C50000}"/>
    <cellStyle name="Style 26 6 10" xfId="4974" xr:uid="{00000000-0005-0000-0000-0000D1C50000}"/>
    <cellStyle name="Style 26 6 2" xfId="4975" xr:uid="{00000000-0005-0000-0000-0000D2C50000}"/>
    <cellStyle name="Style 26 6 3" xfId="4976" xr:uid="{00000000-0005-0000-0000-0000D3C50000}"/>
    <cellStyle name="Style 26 6 4" xfId="4977" xr:uid="{00000000-0005-0000-0000-0000D4C50000}"/>
    <cellStyle name="Style 26 6 5" xfId="4978" xr:uid="{00000000-0005-0000-0000-0000D5C50000}"/>
    <cellStyle name="Style 26 6 6" xfId="4979" xr:uid="{00000000-0005-0000-0000-0000D6C50000}"/>
    <cellStyle name="Style 26 6 7" xfId="4980" xr:uid="{00000000-0005-0000-0000-0000D7C50000}"/>
    <cellStyle name="Style 26 6 8" xfId="4981" xr:uid="{00000000-0005-0000-0000-0000D8C50000}"/>
    <cellStyle name="Style 26 6 9" xfId="4982" xr:uid="{00000000-0005-0000-0000-0000D9C50000}"/>
    <cellStyle name="Style 26 7" xfId="4983" xr:uid="{00000000-0005-0000-0000-0000DAC50000}"/>
    <cellStyle name="Style 26 7 10" xfId="4984" xr:uid="{00000000-0005-0000-0000-0000DBC50000}"/>
    <cellStyle name="Style 26 7 2" xfId="4985" xr:uid="{00000000-0005-0000-0000-0000DCC50000}"/>
    <cellStyle name="Style 26 7 3" xfId="4986" xr:uid="{00000000-0005-0000-0000-0000DDC50000}"/>
    <cellStyle name="Style 26 7 4" xfId="4987" xr:uid="{00000000-0005-0000-0000-0000DEC50000}"/>
    <cellStyle name="Style 26 7 5" xfId="4988" xr:uid="{00000000-0005-0000-0000-0000DFC50000}"/>
    <cellStyle name="Style 26 7 6" xfId="4989" xr:uid="{00000000-0005-0000-0000-0000E0C50000}"/>
    <cellStyle name="Style 26 7 7" xfId="4990" xr:uid="{00000000-0005-0000-0000-0000E1C50000}"/>
    <cellStyle name="Style 26 7 8" xfId="4991" xr:uid="{00000000-0005-0000-0000-0000E2C50000}"/>
    <cellStyle name="Style 26 7 9" xfId="4992" xr:uid="{00000000-0005-0000-0000-0000E3C50000}"/>
    <cellStyle name="Style 26 8" xfId="4993" xr:uid="{00000000-0005-0000-0000-0000E4C50000}"/>
    <cellStyle name="Style 26 8 10" xfId="4994" xr:uid="{00000000-0005-0000-0000-0000E5C50000}"/>
    <cellStyle name="Style 26 8 2" xfId="4995" xr:uid="{00000000-0005-0000-0000-0000E6C50000}"/>
    <cellStyle name="Style 26 8 3" xfId="4996" xr:uid="{00000000-0005-0000-0000-0000E7C50000}"/>
    <cellStyle name="Style 26 8 4" xfId="4997" xr:uid="{00000000-0005-0000-0000-0000E8C50000}"/>
    <cellStyle name="Style 26 8 5" xfId="4998" xr:uid="{00000000-0005-0000-0000-0000E9C50000}"/>
    <cellStyle name="Style 26 8 6" xfId="4999" xr:uid="{00000000-0005-0000-0000-0000EAC50000}"/>
    <cellStyle name="Style 26 8 7" xfId="5000" xr:uid="{00000000-0005-0000-0000-0000EBC50000}"/>
    <cellStyle name="Style 26 8 8" xfId="5001" xr:uid="{00000000-0005-0000-0000-0000ECC50000}"/>
    <cellStyle name="Style 26 8 9" xfId="5002" xr:uid="{00000000-0005-0000-0000-0000EDC50000}"/>
    <cellStyle name="Style 26 9" xfId="5003" xr:uid="{00000000-0005-0000-0000-0000EEC50000}"/>
    <cellStyle name="Style 26_Summary Page" xfId="5004" xr:uid="{00000000-0005-0000-0000-0000EFC50000}"/>
    <cellStyle name="Style 27" xfId="5005" xr:uid="{00000000-0005-0000-0000-0000F0C50000}"/>
    <cellStyle name="Style 27 10" xfId="5006" xr:uid="{00000000-0005-0000-0000-0000F1C50000}"/>
    <cellStyle name="Style 27 11" xfId="5007" xr:uid="{00000000-0005-0000-0000-0000F2C50000}"/>
    <cellStyle name="Style 27 12" xfId="5008" xr:uid="{00000000-0005-0000-0000-0000F3C50000}"/>
    <cellStyle name="Style 27 13" xfId="5009" xr:uid="{00000000-0005-0000-0000-0000F4C50000}"/>
    <cellStyle name="Style 27 14" xfId="5010" xr:uid="{00000000-0005-0000-0000-0000F5C50000}"/>
    <cellStyle name="Style 27 15" xfId="5011" xr:uid="{00000000-0005-0000-0000-0000F6C50000}"/>
    <cellStyle name="Style 27 16" xfId="5012" xr:uid="{00000000-0005-0000-0000-0000F7C50000}"/>
    <cellStyle name="Style 27 17" xfId="5013" xr:uid="{00000000-0005-0000-0000-0000F8C50000}"/>
    <cellStyle name="Style 27 17 2" xfId="5014" xr:uid="{00000000-0005-0000-0000-0000F9C50000}"/>
    <cellStyle name="Style 27 17 3" xfId="5015" xr:uid="{00000000-0005-0000-0000-0000FAC50000}"/>
    <cellStyle name="Style 27 17 4" xfId="5016" xr:uid="{00000000-0005-0000-0000-0000FBC50000}"/>
    <cellStyle name="Style 27 18" xfId="5017" xr:uid="{00000000-0005-0000-0000-0000FCC50000}"/>
    <cellStyle name="Style 27 19" xfId="5018" xr:uid="{00000000-0005-0000-0000-0000FDC50000}"/>
    <cellStyle name="Style 27 2" xfId="5019" xr:uid="{00000000-0005-0000-0000-0000FEC50000}"/>
    <cellStyle name="Style 27 2 10" xfId="5020" xr:uid="{00000000-0005-0000-0000-0000FFC50000}"/>
    <cellStyle name="Style 27 2 2" xfId="5021" xr:uid="{00000000-0005-0000-0000-000000C60000}"/>
    <cellStyle name="Style 27 2 3" xfId="5022" xr:uid="{00000000-0005-0000-0000-000001C60000}"/>
    <cellStyle name="Style 27 2 4" xfId="5023" xr:uid="{00000000-0005-0000-0000-000002C60000}"/>
    <cellStyle name="Style 27 2 5" xfId="5024" xr:uid="{00000000-0005-0000-0000-000003C60000}"/>
    <cellStyle name="Style 27 2 6" xfId="5025" xr:uid="{00000000-0005-0000-0000-000004C60000}"/>
    <cellStyle name="Style 27 2 7" xfId="5026" xr:uid="{00000000-0005-0000-0000-000005C60000}"/>
    <cellStyle name="Style 27 2 8" xfId="5027" xr:uid="{00000000-0005-0000-0000-000006C60000}"/>
    <cellStyle name="Style 27 2 9" xfId="5028" xr:uid="{00000000-0005-0000-0000-000007C60000}"/>
    <cellStyle name="Style 27 20" xfId="5029" xr:uid="{00000000-0005-0000-0000-000008C60000}"/>
    <cellStyle name="Style 27 21" xfId="5030" xr:uid="{00000000-0005-0000-0000-000009C60000}"/>
    <cellStyle name="Style 27 3" xfId="5031" xr:uid="{00000000-0005-0000-0000-00000AC60000}"/>
    <cellStyle name="Style 27 3 10" xfId="5032" xr:uid="{00000000-0005-0000-0000-00000BC60000}"/>
    <cellStyle name="Style 27 3 2" xfId="5033" xr:uid="{00000000-0005-0000-0000-00000CC60000}"/>
    <cellStyle name="Style 27 3 3" xfId="5034" xr:uid="{00000000-0005-0000-0000-00000DC60000}"/>
    <cellStyle name="Style 27 3 4" xfId="5035" xr:uid="{00000000-0005-0000-0000-00000EC60000}"/>
    <cellStyle name="Style 27 3 5" xfId="5036" xr:uid="{00000000-0005-0000-0000-00000FC60000}"/>
    <cellStyle name="Style 27 3 6" xfId="5037" xr:uid="{00000000-0005-0000-0000-000010C60000}"/>
    <cellStyle name="Style 27 3 7" xfId="5038" xr:uid="{00000000-0005-0000-0000-000011C60000}"/>
    <cellStyle name="Style 27 3 8" xfId="5039" xr:uid="{00000000-0005-0000-0000-000012C60000}"/>
    <cellStyle name="Style 27 3 9" xfId="5040" xr:uid="{00000000-0005-0000-0000-000013C60000}"/>
    <cellStyle name="Style 27 4" xfId="5041" xr:uid="{00000000-0005-0000-0000-000014C60000}"/>
    <cellStyle name="Style 27 4 10" xfId="5042" xr:uid="{00000000-0005-0000-0000-000015C60000}"/>
    <cellStyle name="Style 27 4 2" xfId="5043" xr:uid="{00000000-0005-0000-0000-000016C60000}"/>
    <cellStyle name="Style 27 4 3" xfId="5044" xr:uid="{00000000-0005-0000-0000-000017C60000}"/>
    <cellStyle name="Style 27 4 4" xfId="5045" xr:uid="{00000000-0005-0000-0000-000018C60000}"/>
    <cellStyle name="Style 27 4 5" xfId="5046" xr:uid="{00000000-0005-0000-0000-000019C60000}"/>
    <cellStyle name="Style 27 4 6" xfId="5047" xr:uid="{00000000-0005-0000-0000-00001AC60000}"/>
    <cellStyle name="Style 27 4 7" xfId="5048" xr:uid="{00000000-0005-0000-0000-00001BC60000}"/>
    <cellStyle name="Style 27 4 8" xfId="5049" xr:uid="{00000000-0005-0000-0000-00001CC60000}"/>
    <cellStyle name="Style 27 4 9" xfId="5050" xr:uid="{00000000-0005-0000-0000-00001DC60000}"/>
    <cellStyle name="Style 27 5" xfId="5051" xr:uid="{00000000-0005-0000-0000-00001EC60000}"/>
    <cellStyle name="Style 27 5 10" xfId="5052" xr:uid="{00000000-0005-0000-0000-00001FC60000}"/>
    <cellStyle name="Style 27 5 2" xfId="5053" xr:uid="{00000000-0005-0000-0000-000020C60000}"/>
    <cellStyle name="Style 27 5 3" xfId="5054" xr:uid="{00000000-0005-0000-0000-000021C60000}"/>
    <cellStyle name="Style 27 5 4" xfId="5055" xr:uid="{00000000-0005-0000-0000-000022C60000}"/>
    <cellStyle name="Style 27 5 5" xfId="5056" xr:uid="{00000000-0005-0000-0000-000023C60000}"/>
    <cellStyle name="Style 27 5 6" xfId="5057" xr:uid="{00000000-0005-0000-0000-000024C60000}"/>
    <cellStyle name="Style 27 5 7" xfId="5058" xr:uid="{00000000-0005-0000-0000-000025C60000}"/>
    <cellStyle name="Style 27 5 8" xfId="5059" xr:uid="{00000000-0005-0000-0000-000026C60000}"/>
    <cellStyle name="Style 27 5 9" xfId="5060" xr:uid="{00000000-0005-0000-0000-000027C60000}"/>
    <cellStyle name="Style 27 6" xfId="5061" xr:uid="{00000000-0005-0000-0000-000028C60000}"/>
    <cellStyle name="Style 27 6 10" xfId="5062" xr:uid="{00000000-0005-0000-0000-000029C60000}"/>
    <cellStyle name="Style 27 6 2" xfId="5063" xr:uid="{00000000-0005-0000-0000-00002AC60000}"/>
    <cellStyle name="Style 27 6 3" xfId="5064" xr:uid="{00000000-0005-0000-0000-00002BC60000}"/>
    <cellStyle name="Style 27 6 4" xfId="5065" xr:uid="{00000000-0005-0000-0000-00002CC60000}"/>
    <cellStyle name="Style 27 6 5" xfId="5066" xr:uid="{00000000-0005-0000-0000-00002DC60000}"/>
    <cellStyle name="Style 27 6 6" xfId="5067" xr:uid="{00000000-0005-0000-0000-00002EC60000}"/>
    <cellStyle name="Style 27 6 7" xfId="5068" xr:uid="{00000000-0005-0000-0000-00002FC60000}"/>
    <cellStyle name="Style 27 6 8" xfId="5069" xr:uid="{00000000-0005-0000-0000-000030C60000}"/>
    <cellStyle name="Style 27 6 9" xfId="5070" xr:uid="{00000000-0005-0000-0000-000031C60000}"/>
    <cellStyle name="Style 27 7" xfId="5071" xr:uid="{00000000-0005-0000-0000-000032C60000}"/>
    <cellStyle name="Style 27 7 10" xfId="5072" xr:uid="{00000000-0005-0000-0000-000033C60000}"/>
    <cellStyle name="Style 27 7 2" xfId="5073" xr:uid="{00000000-0005-0000-0000-000034C60000}"/>
    <cellStyle name="Style 27 7 3" xfId="5074" xr:uid="{00000000-0005-0000-0000-000035C60000}"/>
    <cellStyle name="Style 27 7 4" xfId="5075" xr:uid="{00000000-0005-0000-0000-000036C60000}"/>
    <cellStyle name="Style 27 7 5" xfId="5076" xr:uid="{00000000-0005-0000-0000-000037C60000}"/>
    <cellStyle name="Style 27 7 6" xfId="5077" xr:uid="{00000000-0005-0000-0000-000038C60000}"/>
    <cellStyle name="Style 27 7 7" xfId="5078" xr:uid="{00000000-0005-0000-0000-000039C60000}"/>
    <cellStyle name="Style 27 7 8" xfId="5079" xr:uid="{00000000-0005-0000-0000-00003AC60000}"/>
    <cellStyle name="Style 27 7 9" xfId="5080" xr:uid="{00000000-0005-0000-0000-00003BC60000}"/>
    <cellStyle name="Style 27 8" xfId="5081" xr:uid="{00000000-0005-0000-0000-00003CC60000}"/>
    <cellStyle name="Style 27 8 10" xfId="5082" xr:uid="{00000000-0005-0000-0000-00003DC60000}"/>
    <cellStyle name="Style 27 8 2" xfId="5083" xr:uid="{00000000-0005-0000-0000-00003EC60000}"/>
    <cellStyle name="Style 27 8 3" xfId="5084" xr:uid="{00000000-0005-0000-0000-00003FC60000}"/>
    <cellStyle name="Style 27 8 4" xfId="5085" xr:uid="{00000000-0005-0000-0000-000040C60000}"/>
    <cellStyle name="Style 27 8 5" xfId="5086" xr:uid="{00000000-0005-0000-0000-000041C60000}"/>
    <cellStyle name="Style 27 8 6" xfId="5087" xr:uid="{00000000-0005-0000-0000-000042C60000}"/>
    <cellStyle name="Style 27 8 7" xfId="5088" xr:uid="{00000000-0005-0000-0000-000043C60000}"/>
    <cellStyle name="Style 27 8 8" xfId="5089" xr:uid="{00000000-0005-0000-0000-000044C60000}"/>
    <cellStyle name="Style 27 8 9" xfId="5090" xr:uid="{00000000-0005-0000-0000-000045C60000}"/>
    <cellStyle name="Style 27 9" xfId="5091" xr:uid="{00000000-0005-0000-0000-000046C60000}"/>
    <cellStyle name="Style 27_Summary Page" xfId="5092" xr:uid="{00000000-0005-0000-0000-000047C60000}"/>
    <cellStyle name="Style 28" xfId="5093" xr:uid="{00000000-0005-0000-0000-000048C60000}"/>
    <cellStyle name="Style 28 10" xfId="5094" xr:uid="{00000000-0005-0000-0000-000049C60000}"/>
    <cellStyle name="Style 28 11" xfId="5095" xr:uid="{00000000-0005-0000-0000-00004AC60000}"/>
    <cellStyle name="Style 28 12" xfId="5096" xr:uid="{00000000-0005-0000-0000-00004BC60000}"/>
    <cellStyle name="Style 28 13" xfId="5097" xr:uid="{00000000-0005-0000-0000-00004CC60000}"/>
    <cellStyle name="Style 28 14" xfId="5098" xr:uid="{00000000-0005-0000-0000-00004DC60000}"/>
    <cellStyle name="Style 28 15" xfId="5099" xr:uid="{00000000-0005-0000-0000-00004EC60000}"/>
    <cellStyle name="Style 28 16" xfId="5100" xr:uid="{00000000-0005-0000-0000-00004FC60000}"/>
    <cellStyle name="Style 28 17" xfId="5101" xr:uid="{00000000-0005-0000-0000-000050C60000}"/>
    <cellStyle name="Style 28 17 2" xfId="5102" xr:uid="{00000000-0005-0000-0000-000051C60000}"/>
    <cellStyle name="Style 28 17 3" xfId="5103" xr:uid="{00000000-0005-0000-0000-000052C60000}"/>
    <cellStyle name="Style 28 17 4" xfId="5104" xr:uid="{00000000-0005-0000-0000-000053C60000}"/>
    <cellStyle name="Style 28 18" xfId="5105" xr:uid="{00000000-0005-0000-0000-000054C60000}"/>
    <cellStyle name="Style 28 19" xfId="5106" xr:uid="{00000000-0005-0000-0000-000055C60000}"/>
    <cellStyle name="Style 28 2" xfId="5107" xr:uid="{00000000-0005-0000-0000-000056C60000}"/>
    <cellStyle name="Style 28 2 10" xfId="5108" xr:uid="{00000000-0005-0000-0000-000057C60000}"/>
    <cellStyle name="Style 28 2 2" xfId="5109" xr:uid="{00000000-0005-0000-0000-000058C60000}"/>
    <cellStyle name="Style 28 2 3" xfId="5110" xr:uid="{00000000-0005-0000-0000-000059C60000}"/>
    <cellStyle name="Style 28 2 4" xfId="5111" xr:uid="{00000000-0005-0000-0000-00005AC60000}"/>
    <cellStyle name="Style 28 2 5" xfId="5112" xr:uid="{00000000-0005-0000-0000-00005BC60000}"/>
    <cellStyle name="Style 28 2 6" xfId="5113" xr:uid="{00000000-0005-0000-0000-00005CC60000}"/>
    <cellStyle name="Style 28 2 7" xfId="5114" xr:uid="{00000000-0005-0000-0000-00005DC60000}"/>
    <cellStyle name="Style 28 2 8" xfId="5115" xr:uid="{00000000-0005-0000-0000-00005EC60000}"/>
    <cellStyle name="Style 28 2 9" xfId="5116" xr:uid="{00000000-0005-0000-0000-00005FC60000}"/>
    <cellStyle name="Style 28 20" xfId="5117" xr:uid="{00000000-0005-0000-0000-000060C60000}"/>
    <cellStyle name="Style 28 21" xfId="5118" xr:uid="{00000000-0005-0000-0000-000061C60000}"/>
    <cellStyle name="Style 28 3" xfId="5119" xr:uid="{00000000-0005-0000-0000-000062C60000}"/>
    <cellStyle name="Style 28 3 10" xfId="5120" xr:uid="{00000000-0005-0000-0000-000063C60000}"/>
    <cellStyle name="Style 28 3 2" xfId="5121" xr:uid="{00000000-0005-0000-0000-000064C60000}"/>
    <cellStyle name="Style 28 3 3" xfId="5122" xr:uid="{00000000-0005-0000-0000-000065C60000}"/>
    <cellStyle name="Style 28 3 4" xfId="5123" xr:uid="{00000000-0005-0000-0000-000066C60000}"/>
    <cellStyle name="Style 28 3 5" xfId="5124" xr:uid="{00000000-0005-0000-0000-000067C60000}"/>
    <cellStyle name="Style 28 3 6" xfId="5125" xr:uid="{00000000-0005-0000-0000-000068C60000}"/>
    <cellStyle name="Style 28 3 7" xfId="5126" xr:uid="{00000000-0005-0000-0000-000069C60000}"/>
    <cellStyle name="Style 28 3 8" xfId="5127" xr:uid="{00000000-0005-0000-0000-00006AC60000}"/>
    <cellStyle name="Style 28 3 9" xfId="5128" xr:uid="{00000000-0005-0000-0000-00006BC60000}"/>
    <cellStyle name="Style 28 4" xfId="5129" xr:uid="{00000000-0005-0000-0000-00006CC60000}"/>
    <cellStyle name="Style 28 4 10" xfId="5130" xr:uid="{00000000-0005-0000-0000-00006DC60000}"/>
    <cellStyle name="Style 28 4 2" xfId="5131" xr:uid="{00000000-0005-0000-0000-00006EC60000}"/>
    <cellStyle name="Style 28 4 3" xfId="5132" xr:uid="{00000000-0005-0000-0000-00006FC60000}"/>
    <cellStyle name="Style 28 4 4" xfId="5133" xr:uid="{00000000-0005-0000-0000-000070C60000}"/>
    <cellStyle name="Style 28 4 5" xfId="5134" xr:uid="{00000000-0005-0000-0000-000071C60000}"/>
    <cellStyle name="Style 28 4 6" xfId="5135" xr:uid="{00000000-0005-0000-0000-000072C60000}"/>
    <cellStyle name="Style 28 4 7" xfId="5136" xr:uid="{00000000-0005-0000-0000-000073C60000}"/>
    <cellStyle name="Style 28 4 8" xfId="5137" xr:uid="{00000000-0005-0000-0000-000074C60000}"/>
    <cellStyle name="Style 28 4 9" xfId="5138" xr:uid="{00000000-0005-0000-0000-000075C60000}"/>
    <cellStyle name="Style 28 5" xfId="5139" xr:uid="{00000000-0005-0000-0000-000076C60000}"/>
    <cellStyle name="Style 28 5 10" xfId="5140" xr:uid="{00000000-0005-0000-0000-000077C60000}"/>
    <cellStyle name="Style 28 5 2" xfId="5141" xr:uid="{00000000-0005-0000-0000-000078C60000}"/>
    <cellStyle name="Style 28 5 3" xfId="5142" xr:uid="{00000000-0005-0000-0000-000079C60000}"/>
    <cellStyle name="Style 28 5 4" xfId="5143" xr:uid="{00000000-0005-0000-0000-00007AC60000}"/>
    <cellStyle name="Style 28 5 5" xfId="5144" xr:uid="{00000000-0005-0000-0000-00007BC60000}"/>
    <cellStyle name="Style 28 5 6" xfId="5145" xr:uid="{00000000-0005-0000-0000-00007CC60000}"/>
    <cellStyle name="Style 28 5 7" xfId="5146" xr:uid="{00000000-0005-0000-0000-00007DC60000}"/>
    <cellStyle name="Style 28 5 8" xfId="5147" xr:uid="{00000000-0005-0000-0000-00007EC60000}"/>
    <cellStyle name="Style 28 5 9" xfId="5148" xr:uid="{00000000-0005-0000-0000-00007FC60000}"/>
    <cellStyle name="Style 28 6" xfId="5149" xr:uid="{00000000-0005-0000-0000-000080C60000}"/>
    <cellStyle name="Style 28 6 10" xfId="5150" xr:uid="{00000000-0005-0000-0000-000081C60000}"/>
    <cellStyle name="Style 28 6 2" xfId="5151" xr:uid="{00000000-0005-0000-0000-000082C60000}"/>
    <cellStyle name="Style 28 6 3" xfId="5152" xr:uid="{00000000-0005-0000-0000-000083C60000}"/>
    <cellStyle name="Style 28 6 4" xfId="5153" xr:uid="{00000000-0005-0000-0000-000084C60000}"/>
    <cellStyle name="Style 28 6 5" xfId="5154" xr:uid="{00000000-0005-0000-0000-000085C60000}"/>
    <cellStyle name="Style 28 6 6" xfId="5155" xr:uid="{00000000-0005-0000-0000-000086C60000}"/>
    <cellStyle name="Style 28 6 7" xfId="5156" xr:uid="{00000000-0005-0000-0000-000087C60000}"/>
    <cellStyle name="Style 28 6 8" xfId="5157" xr:uid="{00000000-0005-0000-0000-000088C60000}"/>
    <cellStyle name="Style 28 6 9" xfId="5158" xr:uid="{00000000-0005-0000-0000-000089C60000}"/>
    <cellStyle name="Style 28 7" xfId="5159" xr:uid="{00000000-0005-0000-0000-00008AC60000}"/>
    <cellStyle name="Style 28 7 10" xfId="5160" xr:uid="{00000000-0005-0000-0000-00008BC60000}"/>
    <cellStyle name="Style 28 7 2" xfId="5161" xr:uid="{00000000-0005-0000-0000-00008CC60000}"/>
    <cellStyle name="Style 28 7 3" xfId="5162" xr:uid="{00000000-0005-0000-0000-00008DC60000}"/>
    <cellStyle name="Style 28 7 4" xfId="5163" xr:uid="{00000000-0005-0000-0000-00008EC60000}"/>
    <cellStyle name="Style 28 7 5" xfId="5164" xr:uid="{00000000-0005-0000-0000-00008FC60000}"/>
    <cellStyle name="Style 28 7 6" xfId="5165" xr:uid="{00000000-0005-0000-0000-000090C60000}"/>
    <cellStyle name="Style 28 7 7" xfId="5166" xr:uid="{00000000-0005-0000-0000-000091C60000}"/>
    <cellStyle name="Style 28 7 8" xfId="5167" xr:uid="{00000000-0005-0000-0000-000092C60000}"/>
    <cellStyle name="Style 28 7 9" xfId="5168" xr:uid="{00000000-0005-0000-0000-000093C60000}"/>
    <cellStyle name="Style 28 8" xfId="5169" xr:uid="{00000000-0005-0000-0000-000094C60000}"/>
    <cellStyle name="Style 28 8 10" xfId="5170" xr:uid="{00000000-0005-0000-0000-000095C60000}"/>
    <cellStyle name="Style 28 8 2" xfId="5171" xr:uid="{00000000-0005-0000-0000-000096C60000}"/>
    <cellStyle name="Style 28 8 3" xfId="5172" xr:uid="{00000000-0005-0000-0000-000097C60000}"/>
    <cellStyle name="Style 28 8 4" xfId="5173" xr:uid="{00000000-0005-0000-0000-000098C60000}"/>
    <cellStyle name="Style 28 8 5" xfId="5174" xr:uid="{00000000-0005-0000-0000-000099C60000}"/>
    <cellStyle name="Style 28 8 6" xfId="5175" xr:uid="{00000000-0005-0000-0000-00009AC60000}"/>
    <cellStyle name="Style 28 8 7" xfId="5176" xr:uid="{00000000-0005-0000-0000-00009BC60000}"/>
    <cellStyle name="Style 28 8 8" xfId="5177" xr:uid="{00000000-0005-0000-0000-00009CC60000}"/>
    <cellStyle name="Style 28 8 9" xfId="5178" xr:uid="{00000000-0005-0000-0000-00009DC60000}"/>
    <cellStyle name="Style 28 9" xfId="5179" xr:uid="{00000000-0005-0000-0000-00009EC60000}"/>
    <cellStyle name="Style 28_Summary Page" xfId="5180" xr:uid="{00000000-0005-0000-0000-00009FC60000}"/>
    <cellStyle name="Style 29" xfId="5181" xr:uid="{00000000-0005-0000-0000-0000A0C60000}"/>
    <cellStyle name="Style 29 10" xfId="5182" xr:uid="{00000000-0005-0000-0000-0000A1C60000}"/>
    <cellStyle name="Style 29 11" xfId="5183" xr:uid="{00000000-0005-0000-0000-0000A2C60000}"/>
    <cellStyle name="Style 29 12" xfId="5184" xr:uid="{00000000-0005-0000-0000-0000A3C60000}"/>
    <cellStyle name="Style 29 13" xfId="5185" xr:uid="{00000000-0005-0000-0000-0000A4C60000}"/>
    <cellStyle name="Style 29 14" xfId="5186" xr:uid="{00000000-0005-0000-0000-0000A5C60000}"/>
    <cellStyle name="Style 29 15" xfId="5187" xr:uid="{00000000-0005-0000-0000-0000A6C60000}"/>
    <cellStyle name="Style 29 16" xfId="5188" xr:uid="{00000000-0005-0000-0000-0000A7C60000}"/>
    <cellStyle name="Style 29 17" xfId="5189" xr:uid="{00000000-0005-0000-0000-0000A8C60000}"/>
    <cellStyle name="Style 29 17 2" xfId="5190" xr:uid="{00000000-0005-0000-0000-0000A9C60000}"/>
    <cellStyle name="Style 29 17 3" xfId="5191" xr:uid="{00000000-0005-0000-0000-0000AAC60000}"/>
    <cellStyle name="Style 29 17 4" xfId="5192" xr:uid="{00000000-0005-0000-0000-0000ABC60000}"/>
    <cellStyle name="Style 29 18" xfId="5193" xr:uid="{00000000-0005-0000-0000-0000ACC60000}"/>
    <cellStyle name="Style 29 19" xfId="5194" xr:uid="{00000000-0005-0000-0000-0000ADC60000}"/>
    <cellStyle name="Style 29 2" xfId="5195" xr:uid="{00000000-0005-0000-0000-0000AEC60000}"/>
    <cellStyle name="Style 29 2 10" xfId="5196" xr:uid="{00000000-0005-0000-0000-0000AFC60000}"/>
    <cellStyle name="Style 29 2 2" xfId="5197" xr:uid="{00000000-0005-0000-0000-0000B0C60000}"/>
    <cellStyle name="Style 29 2 3" xfId="5198" xr:uid="{00000000-0005-0000-0000-0000B1C60000}"/>
    <cellStyle name="Style 29 2 4" xfId="5199" xr:uid="{00000000-0005-0000-0000-0000B2C60000}"/>
    <cellStyle name="Style 29 2 5" xfId="5200" xr:uid="{00000000-0005-0000-0000-0000B3C60000}"/>
    <cellStyle name="Style 29 2 6" xfId="5201" xr:uid="{00000000-0005-0000-0000-0000B4C60000}"/>
    <cellStyle name="Style 29 2 7" xfId="5202" xr:uid="{00000000-0005-0000-0000-0000B5C60000}"/>
    <cellStyle name="Style 29 2 8" xfId="5203" xr:uid="{00000000-0005-0000-0000-0000B6C60000}"/>
    <cellStyle name="Style 29 2 9" xfId="5204" xr:uid="{00000000-0005-0000-0000-0000B7C60000}"/>
    <cellStyle name="Style 29 20" xfId="5205" xr:uid="{00000000-0005-0000-0000-0000B8C60000}"/>
    <cellStyle name="Style 29 21" xfId="5206" xr:uid="{00000000-0005-0000-0000-0000B9C60000}"/>
    <cellStyle name="Style 29 3" xfId="5207" xr:uid="{00000000-0005-0000-0000-0000BAC60000}"/>
    <cellStyle name="Style 29 3 10" xfId="5208" xr:uid="{00000000-0005-0000-0000-0000BBC60000}"/>
    <cellStyle name="Style 29 3 2" xfId="5209" xr:uid="{00000000-0005-0000-0000-0000BCC60000}"/>
    <cellStyle name="Style 29 3 3" xfId="5210" xr:uid="{00000000-0005-0000-0000-0000BDC60000}"/>
    <cellStyle name="Style 29 3 4" xfId="5211" xr:uid="{00000000-0005-0000-0000-0000BEC60000}"/>
    <cellStyle name="Style 29 3 5" xfId="5212" xr:uid="{00000000-0005-0000-0000-0000BFC60000}"/>
    <cellStyle name="Style 29 3 6" xfId="5213" xr:uid="{00000000-0005-0000-0000-0000C0C60000}"/>
    <cellStyle name="Style 29 3 7" xfId="5214" xr:uid="{00000000-0005-0000-0000-0000C1C60000}"/>
    <cellStyle name="Style 29 3 8" xfId="5215" xr:uid="{00000000-0005-0000-0000-0000C2C60000}"/>
    <cellStyle name="Style 29 3 9" xfId="5216" xr:uid="{00000000-0005-0000-0000-0000C3C60000}"/>
    <cellStyle name="Style 29 4" xfId="5217" xr:uid="{00000000-0005-0000-0000-0000C4C60000}"/>
    <cellStyle name="Style 29 4 10" xfId="5218" xr:uid="{00000000-0005-0000-0000-0000C5C60000}"/>
    <cellStyle name="Style 29 4 2" xfId="5219" xr:uid="{00000000-0005-0000-0000-0000C6C60000}"/>
    <cellStyle name="Style 29 4 3" xfId="5220" xr:uid="{00000000-0005-0000-0000-0000C7C60000}"/>
    <cellStyle name="Style 29 4 4" xfId="5221" xr:uid="{00000000-0005-0000-0000-0000C8C60000}"/>
    <cellStyle name="Style 29 4 5" xfId="5222" xr:uid="{00000000-0005-0000-0000-0000C9C60000}"/>
    <cellStyle name="Style 29 4 6" xfId="5223" xr:uid="{00000000-0005-0000-0000-0000CAC60000}"/>
    <cellStyle name="Style 29 4 7" xfId="5224" xr:uid="{00000000-0005-0000-0000-0000CBC60000}"/>
    <cellStyle name="Style 29 4 8" xfId="5225" xr:uid="{00000000-0005-0000-0000-0000CCC60000}"/>
    <cellStyle name="Style 29 4 9" xfId="5226" xr:uid="{00000000-0005-0000-0000-0000CDC60000}"/>
    <cellStyle name="Style 29 5" xfId="5227" xr:uid="{00000000-0005-0000-0000-0000CEC60000}"/>
    <cellStyle name="Style 29 5 10" xfId="5228" xr:uid="{00000000-0005-0000-0000-0000CFC60000}"/>
    <cellStyle name="Style 29 5 2" xfId="5229" xr:uid="{00000000-0005-0000-0000-0000D0C60000}"/>
    <cellStyle name="Style 29 5 3" xfId="5230" xr:uid="{00000000-0005-0000-0000-0000D1C60000}"/>
    <cellStyle name="Style 29 5 4" xfId="5231" xr:uid="{00000000-0005-0000-0000-0000D2C60000}"/>
    <cellStyle name="Style 29 5 5" xfId="5232" xr:uid="{00000000-0005-0000-0000-0000D3C60000}"/>
    <cellStyle name="Style 29 5 6" xfId="5233" xr:uid="{00000000-0005-0000-0000-0000D4C60000}"/>
    <cellStyle name="Style 29 5 7" xfId="5234" xr:uid="{00000000-0005-0000-0000-0000D5C60000}"/>
    <cellStyle name="Style 29 5 8" xfId="5235" xr:uid="{00000000-0005-0000-0000-0000D6C60000}"/>
    <cellStyle name="Style 29 5 9" xfId="5236" xr:uid="{00000000-0005-0000-0000-0000D7C60000}"/>
    <cellStyle name="Style 29 6" xfId="5237" xr:uid="{00000000-0005-0000-0000-0000D8C60000}"/>
    <cellStyle name="Style 29 6 10" xfId="5238" xr:uid="{00000000-0005-0000-0000-0000D9C60000}"/>
    <cellStyle name="Style 29 6 2" xfId="5239" xr:uid="{00000000-0005-0000-0000-0000DAC60000}"/>
    <cellStyle name="Style 29 6 3" xfId="5240" xr:uid="{00000000-0005-0000-0000-0000DBC60000}"/>
    <cellStyle name="Style 29 6 4" xfId="5241" xr:uid="{00000000-0005-0000-0000-0000DCC60000}"/>
    <cellStyle name="Style 29 6 5" xfId="5242" xr:uid="{00000000-0005-0000-0000-0000DDC60000}"/>
    <cellStyle name="Style 29 6 6" xfId="5243" xr:uid="{00000000-0005-0000-0000-0000DEC60000}"/>
    <cellStyle name="Style 29 6 7" xfId="5244" xr:uid="{00000000-0005-0000-0000-0000DFC60000}"/>
    <cellStyle name="Style 29 6 8" xfId="5245" xr:uid="{00000000-0005-0000-0000-0000E0C60000}"/>
    <cellStyle name="Style 29 6 9" xfId="5246" xr:uid="{00000000-0005-0000-0000-0000E1C60000}"/>
    <cellStyle name="Style 29 7" xfId="5247" xr:uid="{00000000-0005-0000-0000-0000E2C60000}"/>
    <cellStyle name="Style 29 7 10" xfId="5248" xr:uid="{00000000-0005-0000-0000-0000E3C60000}"/>
    <cellStyle name="Style 29 7 2" xfId="5249" xr:uid="{00000000-0005-0000-0000-0000E4C60000}"/>
    <cellStyle name="Style 29 7 3" xfId="5250" xr:uid="{00000000-0005-0000-0000-0000E5C60000}"/>
    <cellStyle name="Style 29 7 4" xfId="5251" xr:uid="{00000000-0005-0000-0000-0000E6C60000}"/>
    <cellStyle name="Style 29 7 5" xfId="5252" xr:uid="{00000000-0005-0000-0000-0000E7C60000}"/>
    <cellStyle name="Style 29 7 6" xfId="5253" xr:uid="{00000000-0005-0000-0000-0000E8C60000}"/>
    <cellStyle name="Style 29 7 7" xfId="5254" xr:uid="{00000000-0005-0000-0000-0000E9C60000}"/>
    <cellStyle name="Style 29 7 8" xfId="5255" xr:uid="{00000000-0005-0000-0000-0000EAC60000}"/>
    <cellStyle name="Style 29 7 9" xfId="5256" xr:uid="{00000000-0005-0000-0000-0000EBC60000}"/>
    <cellStyle name="Style 29 8" xfId="5257" xr:uid="{00000000-0005-0000-0000-0000ECC60000}"/>
    <cellStyle name="Style 29 8 10" xfId="5258" xr:uid="{00000000-0005-0000-0000-0000EDC60000}"/>
    <cellStyle name="Style 29 8 2" xfId="5259" xr:uid="{00000000-0005-0000-0000-0000EEC60000}"/>
    <cellStyle name="Style 29 8 3" xfId="5260" xr:uid="{00000000-0005-0000-0000-0000EFC60000}"/>
    <cellStyle name="Style 29 8 4" xfId="5261" xr:uid="{00000000-0005-0000-0000-0000F0C60000}"/>
    <cellStyle name="Style 29 8 5" xfId="5262" xr:uid="{00000000-0005-0000-0000-0000F1C60000}"/>
    <cellStyle name="Style 29 8 6" xfId="5263" xr:uid="{00000000-0005-0000-0000-0000F2C60000}"/>
    <cellStyle name="Style 29 8 7" xfId="5264" xr:uid="{00000000-0005-0000-0000-0000F3C60000}"/>
    <cellStyle name="Style 29 8 8" xfId="5265" xr:uid="{00000000-0005-0000-0000-0000F4C60000}"/>
    <cellStyle name="Style 29 8 9" xfId="5266" xr:uid="{00000000-0005-0000-0000-0000F5C60000}"/>
    <cellStyle name="Style 29 9" xfId="5267" xr:uid="{00000000-0005-0000-0000-0000F6C60000}"/>
    <cellStyle name="Style 29_Summary Page" xfId="5268" xr:uid="{00000000-0005-0000-0000-0000F7C60000}"/>
    <cellStyle name="Style 30" xfId="5269" xr:uid="{00000000-0005-0000-0000-0000F8C60000}"/>
    <cellStyle name="Style 30 10" xfId="5270" xr:uid="{00000000-0005-0000-0000-0000F9C60000}"/>
    <cellStyle name="Style 30 11" xfId="5271" xr:uid="{00000000-0005-0000-0000-0000FAC60000}"/>
    <cellStyle name="Style 30 12" xfId="5272" xr:uid="{00000000-0005-0000-0000-0000FBC60000}"/>
    <cellStyle name="Style 30 13" xfId="5273" xr:uid="{00000000-0005-0000-0000-0000FCC60000}"/>
    <cellStyle name="Style 30 14" xfId="5274" xr:uid="{00000000-0005-0000-0000-0000FDC60000}"/>
    <cellStyle name="Style 30 15" xfId="5275" xr:uid="{00000000-0005-0000-0000-0000FEC60000}"/>
    <cellStyle name="Style 30 16" xfId="5276" xr:uid="{00000000-0005-0000-0000-0000FFC60000}"/>
    <cellStyle name="Style 30 17" xfId="5277" xr:uid="{00000000-0005-0000-0000-000000C70000}"/>
    <cellStyle name="Style 30 17 2" xfId="5278" xr:uid="{00000000-0005-0000-0000-000001C70000}"/>
    <cellStyle name="Style 30 17 3" xfId="5279" xr:uid="{00000000-0005-0000-0000-000002C70000}"/>
    <cellStyle name="Style 30 17 4" xfId="5280" xr:uid="{00000000-0005-0000-0000-000003C70000}"/>
    <cellStyle name="Style 30 18" xfId="5281" xr:uid="{00000000-0005-0000-0000-000004C70000}"/>
    <cellStyle name="Style 30 19" xfId="5282" xr:uid="{00000000-0005-0000-0000-000005C70000}"/>
    <cellStyle name="Style 30 2" xfId="5283" xr:uid="{00000000-0005-0000-0000-000006C70000}"/>
    <cellStyle name="Style 30 2 10" xfId="5284" xr:uid="{00000000-0005-0000-0000-000007C70000}"/>
    <cellStyle name="Style 30 2 2" xfId="5285" xr:uid="{00000000-0005-0000-0000-000008C70000}"/>
    <cellStyle name="Style 30 2 3" xfId="5286" xr:uid="{00000000-0005-0000-0000-000009C70000}"/>
    <cellStyle name="Style 30 2 4" xfId="5287" xr:uid="{00000000-0005-0000-0000-00000AC70000}"/>
    <cellStyle name="Style 30 2 5" xfId="5288" xr:uid="{00000000-0005-0000-0000-00000BC70000}"/>
    <cellStyle name="Style 30 2 6" xfId="5289" xr:uid="{00000000-0005-0000-0000-00000CC70000}"/>
    <cellStyle name="Style 30 2 7" xfId="5290" xr:uid="{00000000-0005-0000-0000-00000DC70000}"/>
    <cellStyle name="Style 30 2 8" xfId="5291" xr:uid="{00000000-0005-0000-0000-00000EC70000}"/>
    <cellStyle name="Style 30 2 9" xfId="5292" xr:uid="{00000000-0005-0000-0000-00000FC70000}"/>
    <cellStyle name="Style 30 20" xfId="5293" xr:uid="{00000000-0005-0000-0000-000010C70000}"/>
    <cellStyle name="Style 30 21" xfId="5294" xr:uid="{00000000-0005-0000-0000-000011C70000}"/>
    <cellStyle name="Style 30 3" xfId="5295" xr:uid="{00000000-0005-0000-0000-000012C70000}"/>
    <cellStyle name="Style 30 3 10" xfId="5296" xr:uid="{00000000-0005-0000-0000-000013C70000}"/>
    <cellStyle name="Style 30 3 2" xfId="5297" xr:uid="{00000000-0005-0000-0000-000014C70000}"/>
    <cellStyle name="Style 30 3 3" xfId="5298" xr:uid="{00000000-0005-0000-0000-000015C70000}"/>
    <cellStyle name="Style 30 3 4" xfId="5299" xr:uid="{00000000-0005-0000-0000-000016C70000}"/>
    <cellStyle name="Style 30 3 5" xfId="5300" xr:uid="{00000000-0005-0000-0000-000017C70000}"/>
    <cellStyle name="Style 30 3 6" xfId="5301" xr:uid="{00000000-0005-0000-0000-000018C70000}"/>
    <cellStyle name="Style 30 3 7" xfId="5302" xr:uid="{00000000-0005-0000-0000-000019C70000}"/>
    <cellStyle name="Style 30 3 8" xfId="5303" xr:uid="{00000000-0005-0000-0000-00001AC70000}"/>
    <cellStyle name="Style 30 3 9" xfId="5304" xr:uid="{00000000-0005-0000-0000-00001BC70000}"/>
    <cellStyle name="Style 30 4" xfId="5305" xr:uid="{00000000-0005-0000-0000-00001CC70000}"/>
    <cellStyle name="Style 30 4 10" xfId="5306" xr:uid="{00000000-0005-0000-0000-00001DC70000}"/>
    <cellStyle name="Style 30 4 2" xfId="5307" xr:uid="{00000000-0005-0000-0000-00001EC70000}"/>
    <cellStyle name="Style 30 4 3" xfId="5308" xr:uid="{00000000-0005-0000-0000-00001FC70000}"/>
    <cellStyle name="Style 30 4 4" xfId="5309" xr:uid="{00000000-0005-0000-0000-000020C70000}"/>
    <cellStyle name="Style 30 4 5" xfId="5310" xr:uid="{00000000-0005-0000-0000-000021C70000}"/>
    <cellStyle name="Style 30 4 6" xfId="5311" xr:uid="{00000000-0005-0000-0000-000022C70000}"/>
    <cellStyle name="Style 30 4 7" xfId="5312" xr:uid="{00000000-0005-0000-0000-000023C70000}"/>
    <cellStyle name="Style 30 4 8" xfId="5313" xr:uid="{00000000-0005-0000-0000-000024C70000}"/>
    <cellStyle name="Style 30 4 9" xfId="5314" xr:uid="{00000000-0005-0000-0000-000025C70000}"/>
    <cellStyle name="Style 30 5" xfId="5315" xr:uid="{00000000-0005-0000-0000-000026C70000}"/>
    <cellStyle name="Style 30 5 10" xfId="5316" xr:uid="{00000000-0005-0000-0000-000027C70000}"/>
    <cellStyle name="Style 30 5 2" xfId="5317" xr:uid="{00000000-0005-0000-0000-000028C70000}"/>
    <cellStyle name="Style 30 5 3" xfId="5318" xr:uid="{00000000-0005-0000-0000-000029C70000}"/>
    <cellStyle name="Style 30 5 4" xfId="5319" xr:uid="{00000000-0005-0000-0000-00002AC70000}"/>
    <cellStyle name="Style 30 5 5" xfId="5320" xr:uid="{00000000-0005-0000-0000-00002BC70000}"/>
    <cellStyle name="Style 30 5 6" xfId="5321" xr:uid="{00000000-0005-0000-0000-00002CC70000}"/>
    <cellStyle name="Style 30 5 7" xfId="5322" xr:uid="{00000000-0005-0000-0000-00002DC70000}"/>
    <cellStyle name="Style 30 5 8" xfId="5323" xr:uid="{00000000-0005-0000-0000-00002EC70000}"/>
    <cellStyle name="Style 30 5 9" xfId="5324" xr:uid="{00000000-0005-0000-0000-00002FC70000}"/>
    <cellStyle name="Style 30 6" xfId="5325" xr:uid="{00000000-0005-0000-0000-000030C70000}"/>
    <cellStyle name="Style 30 6 10" xfId="5326" xr:uid="{00000000-0005-0000-0000-000031C70000}"/>
    <cellStyle name="Style 30 6 2" xfId="5327" xr:uid="{00000000-0005-0000-0000-000032C70000}"/>
    <cellStyle name="Style 30 6 3" xfId="5328" xr:uid="{00000000-0005-0000-0000-000033C70000}"/>
    <cellStyle name="Style 30 6 4" xfId="5329" xr:uid="{00000000-0005-0000-0000-000034C70000}"/>
    <cellStyle name="Style 30 6 5" xfId="5330" xr:uid="{00000000-0005-0000-0000-000035C70000}"/>
    <cellStyle name="Style 30 6 6" xfId="5331" xr:uid="{00000000-0005-0000-0000-000036C70000}"/>
    <cellStyle name="Style 30 6 7" xfId="5332" xr:uid="{00000000-0005-0000-0000-000037C70000}"/>
    <cellStyle name="Style 30 6 8" xfId="5333" xr:uid="{00000000-0005-0000-0000-000038C70000}"/>
    <cellStyle name="Style 30 6 9" xfId="5334" xr:uid="{00000000-0005-0000-0000-000039C70000}"/>
    <cellStyle name="Style 30 7" xfId="5335" xr:uid="{00000000-0005-0000-0000-00003AC70000}"/>
    <cellStyle name="Style 30 7 10" xfId="5336" xr:uid="{00000000-0005-0000-0000-00003BC70000}"/>
    <cellStyle name="Style 30 7 2" xfId="5337" xr:uid="{00000000-0005-0000-0000-00003CC70000}"/>
    <cellStyle name="Style 30 7 3" xfId="5338" xr:uid="{00000000-0005-0000-0000-00003DC70000}"/>
    <cellStyle name="Style 30 7 4" xfId="5339" xr:uid="{00000000-0005-0000-0000-00003EC70000}"/>
    <cellStyle name="Style 30 7 5" xfId="5340" xr:uid="{00000000-0005-0000-0000-00003FC70000}"/>
    <cellStyle name="Style 30 7 6" xfId="5341" xr:uid="{00000000-0005-0000-0000-000040C70000}"/>
    <cellStyle name="Style 30 7 7" xfId="5342" xr:uid="{00000000-0005-0000-0000-000041C70000}"/>
    <cellStyle name="Style 30 7 8" xfId="5343" xr:uid="{00000000-0005-0000-0000-000042C70000}"/>
    <cellStyle name="Style 30 7 9" xfId="5344" xr:uid="{00000000-0005-0000-0000-000043C70000}"/>
    <cellStyle name="Style 30 8" xfId="5345" xr:uid="{00000000-0005-0000-0000-000044C70000}"/>
    <cellStyle name="Style 30 8 10" xfId="5346" xr:uid="{00000000-0005-0000-0000-000045C70000}"/>
    <cellStyle name="Style 30 8 2" xfId="5347" xr:uid="{00000000-0005-0000-0000-000046C70000}"/>
    <cellStyle name="Style 30 8 3" xfId="5348" xr:uid="{00000000-0005-0000-0000-000047C70000}"/>
    <cellStyle name="Style 30 8 4" xfId="5349" xr:uid="{00000000-0005-0000-0000-000048C70000}"/>
    <cellStyle name="Style 30 8 5" xfId="5350" xr:uid="{00000000-0005-0000-0000-000049C70000}"/>
    <cellStyle name="Style 30 8 6" xfId="5351" xr:uid="{00000000-0005-0000-0000-00004AC70000}"/>
    <cellStyle name="Style 30 8 7" xfId="5352" xr:uid="{00000000-0005-0000-0000-00004BC70000}"/>
    <cellStyle name="Style 30 8 8" xfId="5353" xr:uid="{00000000-0005-0000-0000-00004CC70000}"/>
    <cellStyle name="Style 30 8 9" xfId="5354" xr:uid="{00000000-0005-0000-0000-00004DC70000}"/>
    <cellStyle name="Style 30 9" xfId="5355" xr:uid="{00000000-0005-0000-0000-00004EC70000}"/>
    <cellStyle name="Style 30_Summary Page" xfId="5356" xr:uid="{00000000-0005-0000-0000-00004FC70000}"/>
    <cellStyle name="Style 31" xfId="5357" xr:uid="{00000000-0005-0000-0000-000050C70000}"/>
    <cellStyle name="Style 31 10" xfId="5358" xr:uid="{00000000-0005-0000-0000-000051C70000}"/>
    <cellStyle name="Style 31 11" xfId="5359" xr:uid="{00000000-0005-0000-0000-000052C70000}"/>
    <cellStyle name="Style 31 12" xfId="5360" xr:uid="{00000000-0005-0000-0000-000053C70000}"/>
    <cellStyle name="Style 31 13" xfId="5361" xr:uid="{00000000-0005-0000-0000-000054C70000}"/>
    <cellStyle name="Style 31 14" xfId="5362" xr:uid="{00000000-0005-0000-0000-000055C70000}"/>
    <cellStyle name="Style 31 15" xfId="5363" xr:uid="{00000000-0005-0000-0000-000056C70000}"/>
    <cellStyle name="Style 31 16" xfId="5364" xr:uid="{00000000-0005-0000-0000-000057C70000}"/>
    <cellStyle name="Style 31 17" xfId="5365" xr:uid="{00000000-0005-0000-0000-000058C70000}"/>
    <cellStyle name="Style 31 17 2" xfId="5366" xr:uid="{00000000-0005-0000-0000-000059C70000}"/>
    <cellStyle name="Style 31 17 3" xfId="5367" xr:uid="{00000000-0005-0000-0000-00005AC70000}"/>
    <cellStyle name="Style 31 17 4" xfId="5368" xr:uid="{00000000-0005-0000-0000-00005BC70000}"/>
    <cellStyle name="Style 31 18" xfId="5369" xr:uid="{00000000-0005-0000-0000-00005CC70000}"/>
    <cellStyle name="Style 31 19" xfId="5370" xr:uid="{00000000-0005-0000-0000-00005DC70000}"/>
    <cellStyle name="Style 31 2" xfId="5371" xr:uid="{00000000-0005-0000-0000-00005EC70000}"/>
    <cellStyle name="Style 31 2 10" xfId="5372" xr:uid="{00000000-0005-0000-0000-00005FC70000}"/>
    <cellStyle name="Style 31 2 2" xfId="5373" xr:uid="{00000000-0005-0000-0000-000060C70000}"/>
    <cellStyle name="Style 31 2 3" xfId="5374" xr:uid="{00000000-0005-0000-0000-000061C70000}"/>
    <cellStyle name="Style 31 2 4" xfId="5375" xr:uid="{00000000-0005-0000-0000-000062C70000}"/>
    <cellStyle name="Style 31 2 5" xfId="5376" xr:uid="{00000000-0005-0000-0000-000063C70000}"/>
    <cellStyle name="Style 31 2 6" xfId="5377" xr:uid="{00000000-0005-0000-0000-000064C70000}"/>
    <cellStyle name="Style 31 2 7" xfId="5378" xr:uid="{00000000-0005-0000-0000-000065C70000}"/>
    <cellStyle name="Style 31 2 8" xfId="5379" xr:uid="{00000000-0005-0000-0000-000066C70000}"/>
    <cellStyle name="Style 31 2 9" xfId="5380" xr:uid="{00000000-0005-0000-0000-000067C70000}"/>
    <cellStyle name="Style 31 20" xfId="5381" xr:uid="{00000000-0005-0000-0000-000068C70000}"/>
    <cellStyle name="Style 31 21" xfId="5382" xr:uid="{00000000-0005-0000-0000-000069C70000}"/>
    <cellStyle name="Style 31 3" xfId="5383" xr:uid="{00000000-0005-0000-0000-00006AC70000}"/>
    <cellStyle name="Style 31 3 10" xfId="5384" xr:uid="{00000000-0005-0000-0000-00006BC70000}"/>
    <cellStyle name="Style 31 3 2" xfId="5385" xr:uid="{00000000-0005-0000-0000-00006CC70000}"/>
    <cellStyle name="Style 31 3 3" xfId="5386" xr:uid="{00000000-0005-0000-0000-00006DC70000}"/>
    <cellStyle name="Style 31 3 4" xfId="5387" xr:uid="{00000000-0005-0000-0000-00006EC70000}"/>
    <cellStyle name="Style 31 3 5" xfId="5388" xr:uid="{00000000-0005-0000-0000-00006FC70000}"/>
    <cellStyle name="Style 31 3 6" xfId="5389" xr:uid="{00000000-0005-0000-0000-000070C70000}"/>
    <cellStyle name="Style 31 3 7" xfId="5390" xr:uid="{00000000-0005-0000-0000-000071C70000}"/>
    <cellStyle name="Style 31 3 8" xfId="5391" xr:uid="{00000000-0005-0000-0000-000072C70000}"/>
    <cellStyle name="Style 31 3 9" xfId="5392" xr:uid="{00000000-0005-0000-0000-000073C70000}"/>
    <cellStyle name="Style 31 4" xfId="5393" xr:uid="{00000000-0005-0000-0000-000074C70000}"/>
    <cellStyle name="Style 31 4 10" xfId="5394" xr:uid="{00000000-0005-0000-0000-000075C70000}"/>
    <cellStyle name="Style 31 4 2" xfId="5395" xr:uid="{00000000-0005-0000-0000-000076C70000}"/>
    <cellStyle name="Style 31 4 3" xfId="5396" xr:uid="{00000000-0005-0000-0000-000077C70000}"/>
    <cellStyle name="Style 31 4 4" xfId="5397" xr:uid="{00000000-0005-0000-0000-000078C70000}"/>
    <cellStyle name="Style 31 4 5" xfId="5398" xr:uid="{00000000-0005-0000-0000-000079C70000}"/>
    <cellStyle name="Style 31 4 6" xfId="5399" xr:uid="{00000000-0005-0000-0000-00007AC70000}"/>
    <cellStyle name="Style 31 4 7" xfId="5400" xr:uid="{00000000-0005-0000-0000-00007BC70000}"/>
    <cellStyle name="Style 31 4 8" xfId="5401" xr:uid="{00000000-0005-0000-0000-00007CC70000}"/>
    <cellStyle name="Style 31 4 9" xfId="5402" xr:uid="{00000000-0005-0000-0000-00007DC70000}"/>
    <cellStyle name="Style 31 5" xfId="5403" xr:uid="{00000000-0005-0000-0000-00007EC70000}"/>
    <cellStyle name="Style 31 5 10" xfId="5404" xr:uid="{00000000-0005-0000-0000-00007FC70000}"/>
    <cellStyle name="Style 31 5 2" xfId="5405" xr:uid="{00000000-0005-0000-0000-000080C70000}"/>
    <cellStyle name="Style 31 5 3" xfId="5406" xr:uid="{00000000-0005-0000-0000-000081C70000}"/>
    <cellStyle name="Style 31 5 4" xfId="5407" xr:uid="{00000000-0005-0000-0000-000082C70000}"/>
    <cellStyle name="Style 31 5 5" xfId="5408" xr:uid="{00000000-0005-0000-0000-000083C70000}"/>
    <cellStyle name="Style 31 5 6" xfId="5409" xr:uid="{00000000-0005-0000-0000-000084C70000}"/>
    <cellStyle name="Style 31 5 7" xfId="5410" xr:uid="{00000000-0005-0000-0000-000085C70000}"/>
    <cellStyle name="Style 31 5 8" xfId="5411" xr:uid="{00000000-0005-0000-0000-000086C70000}"/>
    <cellStyle name="Style 31 5 9" xfId="5412" xr:uid="{00000000-0005-0000-0000-000087C70000}"/>
    <cellStyle name="Style 31 6" xfId="5413" xr:uid="{00000000-0005-0000-0000-000088C70000}"/>
    <cellStyle name="Style 31 6 10" xfId="5414" xr:uid="{00000000-0005-0000-0000-000089C70000}"/>
    <cellStyle name="Style 31 6 2" xfId="5415" xr:uid="{00000000-0005-0000-0000-00008AC70000}"/>
    <cellStyle name="Style 31 6 3" xfId="5416" xr:uid="{00000000-0005-0000-0000-00008BC70000}"/>
    <cellStyle name="Style 31 6 4" xfId="5417" xr:uid="{00000000-0005-0000-0000-00008CC70000}"/>
    <cellStyle name="Style 31 6 5" xfId="5418" xr:uid="{00000000-0005-0000-0000-00008DC70000}"/>
    <cellStyle name="Style 31 6 6" xfId="5419" xr:uid="{00000000-0005-0000-0000-00008EC70000}"/>
    <cellStyle name="Style 31 6 7" xfId="5420" xr:uid="{00000000-0005-0000-0000-00008FC70000}"/>
    <cellStyle name="Style 31 6 8" xfId="5421" xr:uid="{00000000-0005-0000-0000-000090C70000}"/>
    <cellStyle name="Style 31 6 9" xfId="5422" xr:uid="{00000000-0005-0000-0000-000091C70000}"/>
    <cellStyle name="Style 31 7" xfId="5423" xr:uid="{00000000-0005-0000-0000-000092C70000}"/>
    <cellStyle name="Style 31 7 10" xfId="5424" xr:uid="{00000000-0005-0000-0000-000093C70000}"/>
    <cellStyle name="Style 31 7 2" xfId="5425" xr:uid="{00000000-0005-0000-0000-000094C70000}"/>
    <cellStyle name="Style 31 7 3" xfId="5426" xr:uid="{00000000-0005-0000-0000-000095C70000}"/>
    <cellStyle name="Style 31 7 4" xfId="5427" xr:uid="{00000000-0005-0000-0000-000096C70000}"/>
    <cellStyle name="Style 31 7 5" xfId="5428" xr:uid="{00000000-0005-0000-0000-000097C70000}"/>
    <cellStyle name="Style 31 7 6" xfId="5429" xr:uid="{00000000-0005-0000-0000-000098C70000}"/>
    <cellStyle name="Style 31 7 7" xfId="5430" xr:uid="{00000000-0005-0000-0000-000099C70000}"/>
    <cellStyle name="Style 31 7 8" xfId="5431" xr:uid="{00000000-0005-0000-0000-00009AC70000}"/>
    <cellStyle name="Style 31 7 9" xfId="5432" xr:uid="{00000000-0005-0000-0000-00009BC70000}"/>
    <cellStyle name="Style 31 8" xfId="5433" xr:uid="{00000000-0005-0000-0000-00009CC70000}"/>
    <cellStyle name="Style 31 8 10" xfId="5434" xr:uid="{00000000-0005-0000-0000-00009DC70000}"/>
    <cellStyle name="Style 31 8 2" xfId="5435" xr:uid="{00000000-0005-0000-0000-00009EC70000}"/>
    <cellStyle name="Style 31 8 3" xfId="5436" xr:uid="{00000000-0005-0000-0000-00009FC70000}"/>
    <cellStyle name="Style 31 8 4" xfId="5437" xr:uid="{00000000-0005-0000-0000-0000A0C70000}"/>
    <cellStyle name="Style 31 8 5" xfId="5438" xr:uid="{00000000-0005-0000-0000-0000A1C70000}"/>
    <cellStyle name="Style 31 8 6" xfId="5439" xr:uid="{00000000-0005-0000-0000-0000A2C70000}"/>
    <cellStyle name="Style 31 8 7" xfId="5440" xr:uid="{00000000-0005-0000-0000-0000A3C70000}"/>
    <cellStyle name="Style 31 8 8" xfId="5441" xr:uid="{00000000-0005-0000-0000-0000A4C70000}"/>
    <cellStyle name="Style 31 8 9" xfId="5442" xr:uid="{00000000-0005-0000-0000-0000A5C70000}"/>
    <cellStyle name="Style 31 9" xfId="5443" xr:uid="{00000000-0005-0000-0000-0000A6C70000}"/>
    <cellStyle name="Style 31_Summary Page" xfId="5444" xr:uid="{00000000-0005-0000-0000-0000A7C70000}"/>
    <cellStyle name="Style 32" xfId="5445" xr:uid="{00000000-0005-0000-0000-0000A8C70000}"/>
    <cellStyle name="Style 32 10" xfId="5446" xr:uid="{00000000-0005-0000-0000-0000A9C70000}"/>
    <cellStyle name="Style 32 11" xfId="5447" xr:uid="{00000000-0005-0000-0000-0000AAC70000}"/>
    <cellStyle name="Style 32 12" xfId="5448" xr:uid="{00000000-0005-0000-0000-0000ABC70000}"/>
    <cellStyle name="Style 32 13" xfId="5449" xr:uid="{00000000-0005-0000-0000-0000ACC70000}"/>
    <cellStyle name="Style 32 14" xfId="5450" xr:uid="{00000000-0005-0000-0000-0000ADC70000}"/>
    <cellStyle name="Style 32 15" xfId="5451" xr:uid="{00000000-0005-0000-0000-0000AEC70000}"/>
    <cellStyle name="Style 32 16" xfId="5452" xr:uid="{00000000-0005-0000-0000-0000AFC70000}"/>
    <cellStyle name="Style 32 17" xfId="5453" xr:uid="{00000000-0005-0000-0000-0000B0C70000}"/>
    <cellStyle name="Style 32 17 2" xfId="5454" xr:uid="{00000000-0005-0000-0000-0000B1C70000}"/>
    <cellStyle name="Style 32 17 3" xfId="5455" xr:uid="{00000000-0005-0000-0000-0000B2C70000}"/>
    <cellStyle name="Style 32 17 4" xfId="5456" xr:uid="{00000000-0005-0000-0000-0000B3C70000}"/>
    <cellStyle name="Style 32 18" xfId="5457" xr:uid="{00000000-0005-0000-0000-0000B4C70000}"/>
    <cellStyle name="Style 32 19" xfId="5458" xr:uid="{00000000-0005-0000-0000-0000B5C70000}"/>
    <cellStyle name="Style 32 2" xfId="5459" xr:uid="{00000000-0005-0000-0000-0000B6C70000}"/>
    <cellStyle name="Style 32 2 10" xfId="5460" xr:uid="{00000000-0005-0000-0000-0000B7C70000}"/>
    <cellStyle name="Style 32 2 2" xfId="5461" xr:uid="{00000000-0005-0000-0000-0000B8C70000}"/>
    <cellStyle name="Style 32 2 3" xfId="5462" xr:uid="{00000000-0005-0000-0000-0000B9C70000}"/>
    <cellStyle name="Style 32 2 4" xfId="5463" xr:uid="{00000000-0005-0000-0000-0000BAC70000}"/>
    <cellStyle name="Style 32 2 5" xfId="5464" xr:uid="{00000000-0005-0000-0000-0000BBC70000}"/>
    <cellStyle name="Style 32 2 6" xfId="5465" xr:uid="{00000000-0005-0000-0000-0000BCC70000}"/>
    <cellStyle name="Style 32 2 7" xfId="5466" xr:uid="{00000000-0005-0000-0000-0000BDC70000}"/>
    <cellStyle name="Style 32 2 8" xfId="5467" xr:uid="{00000000-0005-0000-0000-0000BEC70000}"/>
    <cellStyle name="Style 32 2 9" xfId="5468" xr:uid="{00000000-0005-0000-0000-0000BFC70000}"/>
    <cellStyle name="Style 32 20" xfId="5469" xr:uid="{00000000-0005-0000-0000-0000C0C70000}"/>
    <cellStyle name="Style 32 21" xfId="5470" xr:uid="{00000000-0005-0000-0000-0000C1C70000}"/>
    <cellStyle name="Style 32 3" xfId="5471" xr:uid="{00000000-0005-0000-0000-0000C2C70000}"/>
    <cellStyle name="Style 32 3 10" xfId="5472" xr:uid="{00000000-0005-0000-0000-0000C3C70000}"/>
    <cellStyle name="Style 32 3 2" xfId="5473" xr:uid="{00000000-0005-0000-0000-0000C4C70000}"/>
    <cellStyle name="Style 32 3 3" xfId="5474" xr:uid="{00000000-0005-0000-0000-0000C5C70000}"/>
    <cellStyle name="Style 32 3 4" xfId="5475" xr:uid="{00000000-0005-0000-0000-0000C6C70000}"/>
    <cellStyle name="Style 32 3 5" xfId="5476" xr:uid="{00000000-0005-0000-0000-0000C7C70000}"/>
    <cellStyle name="Style 32 3 6" xfId="5477" xr:uid="{00000000-0005-0000-0000-0000C8C70000}"/>
    <cellStyle name="Style 32 3 7" xfId="5478" xr:uid="{00000000-0005-0000-0000-0000C9C70000}"/>
    <cellStyle name="Style 32 3 8" xfId="5479" xr:uid="{00000000-0005-0000-0000-0000CAC70000}"/>
    <cellStyle name="Style 32 3 9" xfId="5480" xr:uid="{00000000-0005-0000-0000-0000CBC70000}"/>
    <cellStyle name="Style 32 4" xfId="5481" xr:uid="{00000000-0005-0000-0000-0000CCC70000}"/>
    <cellStyle name="Style 32 4 10" xfId="5482" xr:uid="{00000000-0005-0000-0000-0000CDC70000}"/>
    <cellStyle name="Style 32 4 2" xfId="5483" xr:uid="{00000000-0005-0000-0000-0000CEC70000}"/>
    <cellStyle name="Style 32 4 3" xfId="5484" xr:uid="{00000000-0005-0000-0000-0000CFC70000}"/>
    <cellStyle name="Style 32 4 4" xfId="5485" xr:uid="{00000000-0005-0000-0000-0000D0C70000}"/>
    <cellStyle name="Style 32 4 5" xfId="5486" xr:uid="{00000000-0005-0000-0000-0000D1C70000}"/>
    <cellStyle name="Style 32 4 6" xfId="5487" xr:uid="{00000000-0005-0000-0000-0000D2C70000}"/>
    <cellStyle name="Style 32 4 7" xfId="5488" xr:uid="{00000000-0005-0000-0000-0000D3C70000}"/>
    <cellStyle name="Style 32 4 8" xfId="5489" xr:uid="{00000000-0005-0000-0000-0000D4C70000}"/>
    <cellStyle name="Style 32 4 9" xfId="5490" xr:uid="{00000000-0005-0000-0000-0000D5C70000}"/>
    <cellStyle name="Style 32 5" xfId="5491" xr:uid="{00000000-0005-0000-0000-0000D6C70000}"/>
    <cellStyle name="Style 32 5 10" xfId="5492" xr:uid="{00000000-0005-0000-0000-0000D7C70000}"/>
    <cellStyle name="Style 32 5 2" xfId="5493" xr:uid="{00000000-0005-0000-0000-0000D8C70000}"/>
    <cellStyle name="Style 32 5 3" xfId="5494" xr:uid="{00000000-0005-0000-0000-0000D9C70000}"/>
    <cellStyle name="Style 32 5 4" xfId="5495" xr:uid="{00000000-0005-0000-0000-0000DAC70000}"/>
    <cellStyle name="Style 32 5 5" xfId="5496" xr:uid="{00000000-0005-0000-0000-0000DBC70000}"/>
    <cellStyle name="Style 32 5 6" xfId="5497" xr:uid="{00000000-0005-0000-0000-0000DCC70000}"/>
    <cellStyle name="Style 32 5 7" xfId="5498" xr:uid="{00000000-0005-0000-0000-0000DDC70000}"/>
    <cellStyle name="Style 32 5 8" xfId="5499" xr:uid="{00000000-0005-0000-0000-0000DEC70000}"/>
    <cellStyle name="Style 32 5 9" xfId="5500" xr:uid="{00000000-0005-0000-0000-0000DFC70000}"/>
    <cellStyle name="Style 32 6" xfId="5501" xr:uid="{00000000-0005-0000-0000-0000E0C70000}"/>
    <cellStyle name="Style 32 6 10" xfId="5502" xr:uid="{00000000-0005-0000-0000-0000E1C70000}"/>
    <cellStyle name="Style 32 6 2" xfId="5503" xr:uid="{00000000-0005-0000-0000-0000E2C70000}"/>
    <cellStyle name="Style 32 6 3" xfId="5504" xr:uid="{00000000-0005-0000-0000-0000E3C70000}"/>
    <cellStyle name="Style 32 6 4" xfId="5505" xr:uid="{00000000-0005-0000-0000-0000E4C70000}"/>
    <cellStyle name="Style 32 6 5" xfId="5506" xr:uid="{00000000-0005-0000-0000-0000E5C70000}"/>
    <cellStyle name="Style 32 6 6" xfId="5507" xr:uid="{00000000-0005-0000-0000-0000E6C70000}"/>
    <cellStyle name="Style 32 6 7" xfId="5508" xr:uid="{00000000-0005-0000-0000-0000E7C70000}"/>
    <cellStyle name="Style 32 6 8" xfId="5509" xr:uid="{00000000-0005-0000-0000-0000E8C70000}"/>
    <cellStyle name="Style 32 6 9" xfId="5510" xr:uid="{00000000-0005-0000-0000-0000E9C70000}"/>
    <cellStyle name="Style 32 7" xfId="5511" xr:uid="{00000000-0005-0000-0000-0000EAC70000}"/>
    <cellStyle name="Style 32 7 10" xfId="5512" xr:uid="{00000000-0005-0000-0000-0000EBC70000}"/>
    <cellStyle name="Style 32 7 2" xfId="5513" xr:uid="{00000000-0005-0000-0000-0000ECC70000}"/>
    <cellStyle name="Style 32 7 3" xfId="5514" xr:uid="{00000000-0005-0000-0000-0000EDC70000}"/>
    <cellStyle name="Style 32 7 4" xfId="5515" xr:uid="{00000000-0005-0000-0000-0000EEC70000}"/>
    <cellStyle name="Style 32 7 5" xfId="5516" xr:uid="{00000000-0005-0000-0000-0000EFC70000}"/>
    <cellStyle name="Style 32 7 6" xfId="5517" xr:uid="{00000000-0005-0000-0000-0000F0C70000}"/>
    <cellStyle name="Style 32 7 7" xfId="5518" xr:uid="{00000000-0005-0000-0000-0000F1C70000}"/>
    <cellStyle name="Style 32 7 8" xfId="5519" xr:uid="{00000000-0005-0000-0000-0000F2C70000}"/>
    <cellStyle name="Style 32 7 9" xfId="5520" xr:uid="{00000000-0005-0000-0000-0000F3C70000}"/>
    <cellStyle name="Style 32 8" xfId="5521" xr:uid="{00000000-0005-0000-0000-0000F4C70000}"/>
    <cellStyle name="Style 32 8 10" xfId="5522" xr:uid="{00000000-0005-0000-0000-0000F5C70000}"/>
    <cellStyle name="Style 32 8 2" xfId="5523" xr:uid="{00000000-0005-0000-0000-0000F6C70000}"/>
    <cellStyle name="Style 32 8 3" xfId="5524" xr:uid="{00000000-0005-0000-0000-0000F7C70000}"/>
    <cellStyle name="Style 32 8 4" xfId="5525" xr:uid="{00000000-0005-0000-0000-0000F8C70000}"/>
    <cellStyle name="Style 32 8 5" xfId="5526" xr:uid="{00000000-0005-0000-0000-0000F9C70000}"/>
    <cellStyle name="Style 32 8 6" xfId="5527" xr:uid="{00000000-0005-0000-0000-0000FAC70000}"/>
    <cellStyle name="Style 32 8 7" xfId="5528" xr:uid="{00000000-0005-0000-0000-0000FBC70000}"/>
    <cellStyle name="Style 32 8 8" xfId="5529" xr:uid="{00000000-0005-0000-0000-0000FCC70000}"/>
    <cellStyle name="Style 32 8 9" xfId="5530" xr:uid="{00000000-0005-0000-0000-0000FDC70000}"/>
    <cellStyle name="Style 32 9" xfId="5531" xr:uid="{00000000-0005-0000-0000-0000FEC70000}"/>
    <cellStyle name="Style 32_Summary Page" xfId="5532" xr:uid="{00000000-0005-0000-0000-0000FFC70000}"/>
    <cellStyle name="Style 33" xfId="5533" xr:uid="{00000000-0005-0000-0000-000000C80000}"/>
    <cellStyle name="Style 33 10" xfId="5534" xr:uid="{00000000-0005-0000-0000-000001C80000}"/>
    <cellStyle name="Style 33 11" xfId="5535" xr:uid="{00000000-0005-0000-0000-000002C80000}"/>
    <cellStyle name="Style 33 12" xfId="5536" xr:uid="{00000000-0005-0000-0000-000003C80000}"/>
    <cellStyle name="Style 33 13" xfId="5537" xr:uid="{00000000-0005-0000-0000-000004C80000}"/>
    <cellStyle name="Style 33 14" xfId="5538" xr:uid="{00000000-0005-0000-0000-000005C80000}"/>
    <cellStyle name="Style 33 15" xfId="5539" xr:uid="{00000000-0005-0000-0000-000006C80000}"/>
    <cellStyle name="Style 33 16" xfId="5540" xr:uid="{00000000-0005-0000-0000-000007C80000}"/>
    <cellStyle name="Style 33 17" xfId="5541" xr:uid="{00000000-0005-0000-0000-000008C80000}"/>
    <cellStyle name="Style 33 17 2" xfId="5542" xr:uid="{00000000-0005-0000-0000-000009C80000}"/>
    <cellStyle name="Style 33 17 3" xfId="5543" xr:uid="{00000000-0005-0000-0000-00000AC80000}"/>
    <cellStyle name="Style 33 17 4" xfId="5544" xr:uid="{00000000-0005-0000-0000-00000BC80000}"/>
    <cellStyle name="Style 33 18" xfId="5545" xr:uid="{00000000-0005-0000-0000-00000CC80000}"/>
    <cellStyle name="Style 33 19" xfId="5546" xr:uid="{00000000-0005-0000-0000-00000DC80000}"/>
    <cellStyle name="Style 33 2" xfId="5547" xr:uid="{00000000-0005-0000-0000-00000EC80000}"/>
    <cellStyle name="Style 33 2 10" xfId="5548" xr:uid="{00000000-0005-0000-0000-00000FC80000}"/>
    <cellStyle name="Style 33 2 2" xfId="5549" xr:uid="{00000000-0005-0000-0000-000010C80000}"/>
    <cellStyle name="Style 33 2 3" xfId="5550" xr:uid="{00000000-0005-0000-0000-000011C80000}"/>
    <cellStyle name="Style 33 2 4" xfId="5551" xr:uid="{00000000-0005-0000-0000-000012C80000}"/>
    <cellStyle name="Style 33 2 5" xfId="5552" xr:uid="{00000000-0005-0000-0000-000013C80000}"/>
    <cellStyle name="Style 33 2 6" xfId="5553" xr:uid="{00000000-0005-0000-0000-000014C80000}"/>
    <cellStyle name="Style 33 2 7" xfId="5554" xr:uid="{00000000-0005-0000-0000-000015C80000}"/>
    <cellStyle name="Style 33 2 8" xfId="5555" xr:uid="{00000000-0005-0000-0000-000016C80000}"/>
    <cellStyle name="Style 33 2 9" xfId="5556" xr:uid="{00000000-0005-0000-0000-000017C80000}"/>
    <cellStyle name="Style 33 20" xfId="5557" xr:uid="{00000000-0005-0000-0000-000018C80000}"/>
    <cellStyle name="Style 33 21" xfId="5558" xr:uid="{00000000-0005-0000-0000-000019C80000}"/>
    <cellStyle name="Style 33 3" xfId="5559" xr:uid="{00000000-0005-0000-0000-00001AC80000}"/>
    <cellStyle name="Style 33 3 10" xfId="5560" xr:uid="{00000000-0005-0000-0000-00001BC80000}"/>
    <cellStyle name="Style 33 3 2" xfId="5561" xr:uid="{00000000-0005-0000-0000-00001CC80000}"/>
    <cellStyle name="Style 33 3 3" xfId="5562" xr:uid="{00000000-0005-0000-0000-00001DC80000}"/>
    <cellStyle name="Style 33 3 4" xfId="5563" xr:uid="{00000000-0005-0000-0000-00001EC80000}"/>
    <cellStyle name="Style 33 3 5" xfId="5564" xr:uid="{00000000-0005-0000-0000-00001FC80000}"/>
    <cellStyle name="Style 33 3 6" xfId="5565" xr:uid="{00000000-0005-0000-0000-000020C80000}"/>
    <cellStyle name="Style 33 3 7" xfId="5566" xr:uid="{00000000-0005-0000-0000-000021C80000}"/>
    <cellStyle name="Style 33 3 8" xfId="5567" xr:uid="{00000000-0005-0000-0000-000022C80000}"/>
    <cellStyle name="Style 33 3 9" xfId="5568" xr:uid="{00000000-0005-0000-0000-000023C80000}"/>
    <cellStyle name="Style 33 4" xfId="5569" xr:uid="{00000000-0005-0000-0000-000024C80000}"/>
    <cellStyle name="Style 33 4 10" xfId="5570" xr:uid="{00000000-0005-0000-0000-000025C80000}"/>
    <cellStyle name="Style 33 4 2" xfId="5571" xr:uid="{00000000-0005-0000-0000-000026C80000}"/>
    <cellStyle name="Style 33 4 3" xfId="5572" xr:uid="{00000000-0005-0000-0000-000027C80000}"/>
    <cellStyle name="Style 33 4 4" xfId="5573" xr:uid="{00000000-0005-0000-0000-000028C80000}"/>
    <cellStyle name="Style 33 4 5" xfId="5574" xr:uid="{00000000-0005-0000-0000-000029C80000}"/>
    <cellStyle name="Style 33 4 6" xfId="5575" xr:uid="{00000000-0005-0000-0000-00002AC80000}"/>
    <cellStyle name="Style 33 4 7" xfId="5576" xr:uid="{00000000-0005-0000-0000-00002BC80000}"/>
    <cellStyle name="Style 33 4 8" xfId="5577" xr:uid="{00000000-0005-0000-0000-00002CC80000}"/>
    <cellStyle name="Style 33 4 9" xfId="5578" xr:uid="{00000000-0005-0000-0000-00002DC80000}"/>
    <cellStyle name="Style 33 5" xfId="5579" xr:uid="{00000000-0005-0000-0000-00002EC80000}"/>
    <cellStyle name="Style 33 5 10" xfId="5580" xr:uid="{00000000-0005-0000-0000-00002FC80000}"/>
    <cellStyle name="Style 33 5 2" xfId="5581" xr:uid="{00000000-0005-0000-0000-000030C80000}"/>
    <cellStyle name="Style 33 5 3" xfId="5582" xr:uid="{00000000-0005-0000-0000-000031C80000}"/>
    <cellStyle name="Style 33 5 4" xfId="5583" xr:uid="{00000000-0005-0000-0000-000032C80000}"/>
    <cellStyle name="Style 33 5 5" xfId="5584" xr:uid="{00000000-0005-0000-0000-000033C80000}"/>
    <cellStyle name="Style 33 5 6" xfId="5585" xr:uid="{00000000-0005-0000-0000-000034C80000}"/>
    <cellStyle name="Style 33 5 7" xfId="5586" xr:uid="{00000000-0005-0000-0000-000035C80000}"/>
    <cellStyle name="Style 33 5 8" xfId="5587" xr:uid="{00000000-0005-0000-0000-000036C80000}"/>
    <cellStyle name="Style 33 5 9" xfId="5588" xr:uid="{00000000-0005-0000-0000-000037C80000}"/>
    <cellStyle name="Style 33 6" xfId="5589" xr:uid="{00000000-0005-0000-0000-000038C80000}"/>
    <cellStyle name="Style 33 6 10" xfId="5590" xr:uid="{00000000-0005-0000-0000-000039C80000}"/>
    <cellStyle name="Style 33 6 2" xfId="5591" xr:uid="{00000000-0005-0000-0000-00003AC80000}"/>
    <cellStyle name="Style 33 6 3" xfId="5592" xr:uid="{00000000-0005-0000-0000-00003BC80000}"/>
    <cellStyle name="Style 33 6 4" xfId="5593" xr:uid="{00000000-0005-0000-0000-00003CC80000}"/>
    <cellStyle name="Style 33 6 5" xfId="5594" xr:uid="{00000000-0005-0000-0000-00003DC80000}"/>
    <cellStyle name="Style 33 6 6" xfId="5595" xr:uid="{00000000-0005-0000-0000-00003EC80000}"/>
    <cellStyle name="Style 33 6 7" xfId="5596" xr:uid="{00000000-0005-0000-0000-00003FC80000}"/>
    <cellStyle name="Style 33 6 8" xfId="5597" xr:uid="{00000000-0005-0000-0000-000040C80000}"/>
    <cellStyle name="Style 33 6 9" xfId="5598" xr:uid="{00000000-0005-0000-0000-000041C80000}"/>
    <cellStyle name="Style 33 7" xfId="5599" xr:uid="{00000000-0005-0000-0000-000042C80000}"/>
    <cellStyle name="Style 33 7 10" xfId="5600" xr:uid="{00000000-0005-0000-0000-000043C80000}"/>
    <cellStyle name="Style 33 7 2" xfId="5601" xr:uid="{00000000-0005-0000-0000-000044C80000}"/>
    <cellStyle name="Style 33 7 3" xfId="5602" xr:uid="{00000000-0005-0000-0000-000045C80000}"/>
    <cellStyle name="Style 33 7 4" xfId="5603" xr:uid="{00000000-0005-0000-0000-000046C80000}"/>
    <cellStyle name="Style 33 7 5" xfId="5604" xr:uid="{00000000-0005-0000-0000-000047C80000}"/>
    <cellStyle name="Style 33 7 6" xfId="5605" xr:uid="{00000000-0005-0000-0000-000048C80000}"/>
    <cellStyle name="Style 33 7 7" xfId="5606" xr:uid="{00000000-0005-0000-0000-000049C80000}"/>
    <cellStyle name="Style 33 7 8" xfId="5607" xr:uid="{00000000-0005-0000-0000-00004AC80000}"/>
    <cellStyle name="Style 33 7 9" xfId="5608" xr:uid="{00000000-0005-0000-0000-00004BC80000}"/>
    <cellStyle name="Style 33 8" xfId="5609" xr:uid="{00000000-0005-0000-0000-00004CC80000}"/>
    <cellStyle name="Style 33 8 10" xfId="5610" xr:uid="{00000000-0005-0000-0000-00004DC80000}"/>
    <cellStyle name="Style 33 8 2" xfId="5611" xr:uid="{00000000-0005-0000-0000-00004EC80000}"/>
    <cellStyle name="Style 33 8 3" xfId="5612" xr:uid="{00000000-0005-0000-0000-00004FC80000}"/>
    <cellStyle name="Style 33 8 4" xfId="5613" xr:uid="{00000000-0005-0000-0000-000050C80000}"/>
    <cellStyle name="Style 33 8 5" xfId="5614" xr:uid="{00000000-0005-0000-0000-000051C80000}"/>
    <cellStyle name="Style 33 8 6" xfId="5615" xr:uid="{00000000-0005-0000-0000-000052C80000}"/>
    <cellStyle name="Style 33 8 7" xfId="5616" xr:uid="{00000000-0005-0000-0000-000053C80000}"/>
    <cellStyle name="Style 33 8 8" xfId="5617" xr:uid="{00000000-0005-0000-0000-000054C80000}"/>
    <cellStyle name="Style 33 8 9" xfId="5618" xr:uid="{00000000-0005-0000-0000-000055C80000}"/>
    <cellStyle name="Style 33 9" xfId="5619" xr:uid="{00000000-0005-0000-0000-000056C80000}"/>
    <cellStyle name="Style 33_Summary Page" xfId="5620" xr:uid="{00000000-0005-0000-0000-000057C80000}"/>
    <cellStyle name="Style 34" xfId="5621" xr:uid="{00000000-0005-0000-0000-000058C80000}"/>
    <cellStyle name="Style 34 10" xfId="5622" xr:uid="{00000000-0005-0000-0000-000059C80000}"/>
    <cellStyle name="Style 34 11" xfId="5623" xr:uid="{00000000-0005-0000-0000-00005AC80000}"/>
    <cellStyle name="Style 34 12" xfId="5624" xr:uid="{00000000-0005-0000-0000-00005BC80000}"/>
    <cellStyle name="Style 34 13" xfId="5625" xr:uid="{00000000-0005-0000-0000-00005CC80000}"/>
    <cellStyle name="Style 34 14" xfId="5626" xr:uid="{00000000-0005-0000-0000-00005DC80000}"/>
    <cellStyle name="Style 34 15" xfId="5627" xr:uid="{00000000-0005-0000-0000-00005EC80000}"/>
    <cellStyle name="Style 34 16" xfId="5628" xr:uid="{00000000-0005-0000-0000-00005FC80000}"/>
    <cellStyle name="Style 34 17" xfId="5629" xr:uid="{00000000-0005-0000-0000-000060C80000}"/>
    <cellStyle name="Style 34 18" xfId="5630" xr:uid="{00000000-0005-0000-0000-000061C80000}"/>
    <cellStyle name="Style 34 2" xfId="5631" xr:uid="{00000000-0005-0000-0000-000062C80000}"/>
    <cellStyle name="Style 34 3" xfId="5632" xr:uid="{00000000-0005-0000-0000-000063C80000}"/>
    <cellStyle name="Style 34 4" xfId="5633" xr:uid="{00000000-0005-0000-0000-000064C80000}"/>
    <cellStyle name="Style 34 5" xfId="5634" xr:uid="{00000000-0005-0000-0000-000065C80000}"/>
    <cellStyle name="Style 34 6" xfId="5635" xr:uid="{00000000-0005-0000-0000-000066C80000}"/>
    <cellStyle name="Style 34 7" xfId="5636" xr:uid="{00000000-0005-0000-0000-000067C80000}"/>
    <cellStyle name="Style 34 8" xfId="5637" xr:uid="{00000000-0005-0000-0000-000068C80000}"/>
    <cellStyle name="Style 34 9" xfId="5638" xr:uid="{00000000-0005-0000-0000-000069C80000}"/>
    <cellStyle name="Style 34_Summary Page" xfId="5639" xr:uid="{00000000-0005-0000-0000-00006AC80000}"/>
    <cellStyle name="Style 35" xfId="5640" xr:uid="{00000000-0005-0000-0000-00006BC80000}"/>
    <cellStyle name="Style 35 10" xfId="5641" xr:uid="{00000000-0005-0000-0000-00006CC80000}"/>
    <cellStyle name="Style 35 11" xfId="5642" xr:uid="{00000000-0005-0000-0000-00006DC80000}"/>
    <cellStyle name="Style 35 12" xfId="5643" xr:uid="{00000000-0005-0000-0000-00006EC80000}"/>
    <cellStyle name="Style 35 13" xfId="5644" xr:uid="{00000000-0005-0000-0000-00006FC80000}"/>
    <cellStyle name="Style 35 14" xfId="5645" xr:uid="{00000000-0005-0000-0000-000070C80000}"/>
    <cellStyle name="Style 35 15" xfId="5646" xr:uid="{00000000-0005-0000-0000-000071C80000}"/>
    <cellStyle name="Style 35 16" xfId="5647" xr:uid="{00000000-0005-0000-0000-000072C80000}"/>
    <cellStyle name="Style 35 17" xfId="5648" xr:uid="{00000000-0005-0000-0000-000073C80000}"/>
    <cellStyle name="Style 35 18" xfId="5649" xr:uid="{00000000-0005-0000-0000-000074C80000}"/>
    <cellStyle name="Style 35 2" xfId="5650" xr:uid="{00000000-0005-0000-0000-000075C80000}"/>
    <cellStyle name="Style 35 3" xfId="5651" xr:uid="{00000000-0005-0000-0000-000076C80000}"/>
    <cellStyle name="Style 35 4" xfId="5652" xr:uid="{00000000-0005-0000-0000-000077C80000}"/>
    <cellStyle name="Style 35 5" xfId="5653" xr:uid="{00000000-0005-0000-0000-000078C80000}"/>
    <cellStyle name="Style 35 6" xfId="5654" xr:uid="{00000000-0005-0000-0000-000079C80000}"/>
    <cellStyle name="Style 35 7" xfId="5655" xr:uid="{00000000-0005-0000-0000-00007AC80000}"/>
    <cellStyle name="Style 35 8" xfId="5656" xr:uid="{00000000-0005-0000-0000-00007BC80000}"/>
    <cellStyle name="Style 35 9" xfId="5657" xr:uid="{00000000-0005-0000-0000-00007CC80000}"/>
    <cellStyle name="Style 35_Summary Page" xfId="5658" xr:uid="{00000000-0005-0000-0000-00007DC80000}"/>
    <cellStyle name="Style 36" xfId="5659" xr:uid="{00000000-0005-0000-0000-00007EC80000}"/>
    <cellStyle name="Style 36 10" xfId="5660" xr:uid="{00000000-0005-0000-0000-00007FC80000}"/>
    <cellStyle name="Style 36 11" xfId="5661" xr:uid="{00000000-0005-0000-0000-000080C80000}"/>
    <cellStyle name="Style 36 12" xfId="5662" xr:uid="{00000000-0005-0000-0000-000081C80000}"/>
    <cellStyle name="Style 36 13" xfId="5663" xr:uid="{00000000-0005-0000-0000-000082C80000}"/>
    <cellStyle name="Style 36 14" xfId="5664" xr:uid="{00000000-0005-0000-0000-000083C80000}"/>
    <cellStyle name="Style 36 15" xfId="5665" xr:uid="{00000000-0005-0000-0000-000084C80000}"/>
    <cellStyle name="Style 36 16" xfId="5666" xr:uid="{00000000-0005-0000-0000-000085C80000}"/>
    <cellStyle name="Style 36 17" xfId="5667" xr:uid="{00000000-0005-0000-0000-000086C80000}"/>
    <cellStyle name="Style 36 18" xfId="5668" xr:uid="{00000000-0005-0000-0000-000087C80000}"/>
    <cellStyle name="Style 36 2" xfId="5669" xr:uid="{00000000-0005-0000-0000-000088C80000}"/>
    <cellStyle name="Style 36 3" xfId="5670" xr:uid="{00000000-0005-0000-0000-000089C80000}"/>
    <cellStyle name="Style 36 4" xfId="5671" xr:uid="{00000000-0005-0000-0000-00008AC80000}"/>
    <cellStyle name="Style 36 5" xfId="5672" xr:uid="{00000000-0005-0000-0000-00008BC80000}"/>
    <cellStyle name="Style 36 6" xfId="5673" xr:uid="{00000000-0005-0000-0000-00008CC80000}"/>
    <cellStyle name="Style 36 7" xfId="5674" xr:uid="{00000000-0005-0000-0000-00008DC80000}"/>
    <cellStyle name="Style 36 8" xfId="5675" xr:uid="{00000000-0005-0000-0000-00008EC80000}"/>
    <cellStyle name="Style 36 9" xfId="5676" xr:uid="{00000000-0005-0000-0000-00008FC80000}"/>
    <cellStyle name="Style 36_Summary Page" xfId="5677" xr:uid="{00000000-0005-0000-0000-000090C80000}"/>
    <cellStyle name="Style D" xfId="5678" xr:uid="{00000000-0005-0000-0000-000091C80000}"/>
    <cellStyle name="Style D green" xfId="5679" xr:uid="{00000000-0005-0000-0000-000092C80000}"/>
    <cellStyle name="Style D_Base Data" xfId="5680" xr:uid="{00000000-0005-0000-0000-000093C80000}"/>
    <cellStyle name="Style E" xfId="5681" xr:uid="{00000000-0005-0000-0000-000094C80000}"/>
    <cellStyle name="Style E green" xfId="5682" xr:uid="{00000000-0005-0000-0000-000095C80000}"/>
    <cellStyle name="Style E_Base Data" xfId="5683" xr:uid="{00000000-0005-0000-0000-000096C80000}"/>
    <cellStyle name="STYLE1 - Style1" xfId="5684" xr:uid="{00000000-0005-0000-0000-000097C80000}"/>
    <cellStyle name="STYLE2 - Style2" xfId="5685" xr:uid="{00000000-0005-0000-0000-000098C80000}"/>
    <cellStyle name="STYLE3 - Style3" xfId="5686" xr:uid="{00000000-0005-0000-0000-000099C80000}"/>
    <cellStyle name="STYLE4 - Style4" xfId="5687" xr:uid="{00000000-0005-0000-0000-00009AC80000}"/>
    <cellStyle name="Sub_Title" xfId="5688" xr:uid="{00000000-0005-0000-0000-00009BC80000}"/>
    <cellStyle name="SubHeading" xfId="5689" xr:uid="{00000000-0005-0000-0000-00009CC80000}"/>
    <cellStyle name="SubSection" xfId="5690" xr:uid="{00000000-0005-0000-0000-00009DC80000}"/>
    <cellStyle name="SubsidTitle" xfId="5691" xr:uid="{00000000-0005-0000-0000-00009EC80000}"/>
    <cellStyle name="SubTotal" xfId="5692" xr:uid="{00000000-0005-0000-0000-00009FC80000}"/>
    <cellStyle name="Table Data" xfId="5693" xr:uid="{00000000-0005-0000-0000-0000A0C80000}"/>
    <cellStyle name="Table Footer" xfId="5694" xr:uid="{00000000-0005-0000-0000-0000A1C80000}"/>
    <cellStyle name="Table Header" xfId="5695" xr:uid="{00000000-0005-0000-0000-0000A2C80000}"/>
    <cellStyle name="Table Headings Bold" xfId="5696" xr:uid="{00000000-0005-0000-0000-0000A3C80000}"/>
    <cellStyle name="Title 2" xfId="5697" xr:uid="{00000000-0005-0000-0000-0000A4C80000}"/>
    <cellStyle name="Title 2 2" xfId="5698" xr:uid="{00000000-0005-0000-0000-0000A5C80000}"/>
    <cellStyle name="Title 2 2 2" xfId="5699" xr:uid="{00000000-0005-0000-0000-0000A6C80000}"/>
    <cellStyle name="Title 2 2 3" xfId="5700" xr:uid="{00000000-0005-0000-0000-0000A7C80000}"/>
    <cellStyle name="Title 2 3" xfId="5701" xr:uid="{00000000-0005-0000-0000-0000A8C80000}"/>
    <cellStyle name="Title 2 4" xfId="5702" xr:uid="{00000000-0005-0000-0000-0000A9C80000}"/>
    <cellStyle name="Title 2 5" xfId="5703" xr:uid="{00000000-0005-0000-0000-0000AAC80000}"/>
    <cellStyle name="Title 2 6" xfId="5704" xr:uid="{00000000-0005-0000-0000-0000ABC80000}"/>
    <cellStyle name="Title 2 7" xfId="5705" xr:uid="{00000000-0005-0000-0000-0000ACC80000}"/>
    <cellStyle name="Title 2 8" xfId="5706" xr:uid="{00000000-0005-0000-0000-0000ADC80000}"/>
    <cellStyle name="Title 3" xfId="5707" xr:uid="{00000000-0005-0000-0000-0000AEC80000}"/>
    <cellStyle name="Title 4" xfId="5708" xr:uid="{00000000-0005-0000-0000-0000AFC80000}"/>
    <cellStyle name="Title 5" xfId="5709" xr:uid="{00000000-0005-0000-0000-0000B0C80000}"/>
    <cellStyle name="Title 6" xfId="5710" xr:uid="{00000000-0005-0000-0000-0000B1C80000}"/>
    <cellStyle name="Title 7" xfId="5711" xr:uid="{00000000-0005-0000-0000-0000B2C80000}"/>
    <cellStyle name="Title 8" xfId="5712" xr:uid="{00000000-0005-0000-0000-0000B3C80000}"/>
    <cellStyle name="Titles" xfId="5713" xr:uid="{00000000-0005-0000-0000-0000B4C80000}"/>
    <cellStyle name="Total 2" xfId="5714" xr:uid="{00000000-0005-0000-0000-0000B5C80000}"/>
    <cellStyle name="Total 3" xfId="5715" xr:uid="{00000000-0005-0000-0000-0000B6C80000}"/>
    <cellStyle name="Total 4" xfId="5716" xr:uid="{00000000-0005-0000-0000-0000B7C80000}"/>
    <cellStyle name="Totals" xfId="5717" xr:uid="{00000000-0005-0000-0000-0000B8C80000}"/>
    <cellStyle name="Totals [0]" xfId="5718" xr:uid="{00000000-0005-0000-0000-0000B9C80000}"/>
    <cellStyle name="Totals [2]" xfId="5719" xr:uid="{00000000-0005-0000-0000-0000BAC80000}"/>
    <cellStyle name="Totals_2002_11_18 Apache_Data" xfId="5720" xr:uid="{00000000-0005-0000-0000-0000BBC80000}"/>
    <cellStyle name="UnProtectedCalc" xfId="5721" xr:uid="{00000000-0005-0000-0000-0000BCC80000}"/>
    <cellStyle name="Warning Text 2" xfId="5722" xr:uid="{00000000-0005-0000-0000-0000BDC80000}"/>
    <cellStyle name="Warning Text 3" xfId="5723" xr:uid="{00000000-0005-0000-0000-0000BEC80000}"/>
    <cellStyle name="Warning Text 4" xfId="5724" xr:uid="{00000000-0005-0000-0000-0000BFC80000}"/>
    <cellStyle name="wmColumnHeading" xfId="5725" xr:uid="{00000000-0005-0000-0000-0000C0C80000}"/>
    <cellStyle name="wmNormal" xfId="5726" xr:uid="{00000000-0005-0000-0000-0000C1C80000}"/>
    <cellStyle name="wmNormal 2" xfId="5727" xr:uid="{00000000-0005-0000-0000-0000C2C80000}"/>
    <cellStyle name="wmNormal 3" xfId="5728" xr:uid="{00000000-0005-0000-0000-0000C3C80000}"/>
    <cellStyle name="wmNormal 4" xfId="5729" xr:uid="{00000000-0005-0000-0000-0000C4C80000}"/>
    <cellStyle name="wmNormalWorkings" xfId="5730" xr:uid="{00000000-0005-0000-0000-0000C5C80000}"/>
    <cellStyle name="wmPercent" xfId="5731" xr:uid="{00000000-0005-0000-0000-0000C6C80000}"/>
    <cellStyle name="wmPercent 2" xfId="5732" xr:uid="{00000000-0005-0000-0000-0000C7C80000}"/>
    <cellStyle name="wmPercent 3" xfId="5733" xr:uid="{00000000-0005-0000-0000-0000C8C80000}"/>
    <cellStyle name="wmPercent 4" xfId="5734" xr:uid="{00000000-0005-0000-0000-0000C9C80000}"/>
    <cellStyle name="wmReportTitle" xfId="5735" xr:uid="{00000000-0005-0000-0000-0000CAC80000}"/>
    <cellStyle name="wmSubHeading" xfId="5736" xr:uid="{00000000-0005-0000-0000-0000CBC80000}"/>
    <cellStyle name="wmWorkingVariables" xfId="5737" xr:uid="{00000000-0005-0000-0000-0000CCC80000}"/>
    <cellStyle name="wmYears" xfId="5738" xr:uid="{00000000-0005-0000-0000-0000CDC80000}"/>
    <cellStyle name="Year" xfId="5739" xr:uid="{00000000-0005-0000-0000-0000CEC80000}"/>
    <cellStyle name="Year 10" xfId="5740" xr:uid="{00000000-0005-0000-0000-0000CFC80000}"/>
    <cellStyle name="Year 11" xfId="5741" xr:uid="{00000000-0005-0000-0000-0000D0C80000}"/>
    <cellStyle name="Year 12" xfId="5742" xr:uid="{00000000-0005-0000-0000-0000D1C80000}"/>
    <cellStyle name="Year 13" xfId="5743" xr:uid="{00000000-0005-0000-0000-0000D2C80000}"/>
    <cellStyle name="Year 14" xfId="5744" xr:uid="{00000000-0005-0000-0000-0000D3C80000}"/>
    <cellStyle name="Year 15" xfId="5745" xr:uid="{00000000-0005-0000-0000-0000D4C80000}"/>
    <cellStyle name="Year 16" xfId="5746" xr:uid="{00000000-0005-0000-0000-0000D5C80000}"/>
    <cellStyle name="Year 17" xfId="5747" xr:uid="{00000000-0005-0000-0000-0000D6C80000}"/>
    <cellStyle name="Year 17 2" xfId="5748" xr:uid="{00000000-0005-0000-0000-0000D7C80000}"/>
    <cellStyle name="Year 17 3" xfId="5749" xr:uid="{00000000-0005-0000-0000-0000D8C80000}"/>
    <cellStyle name="Year 17 4" xfId="5750" xr:uid="{00000000-0005-0000-0000-0000D9C80000}"/>
    <cellStyle name="Year 18" xfId="5751" xr:uid="{00000000-0005-0000-0000-0000DAC80000}"/>
    <cellStyle name="Year 19" xfId="5752" xr:uid="{00000000-0005-0000-0000-0000DBC80000}"/>
    <cellStyle name="Year 2" xfId="5753" xr:uid="{00000000-0005-0000-0000-0000DCC80000}"/>
    <cellStyle name="Year 2 10" xfId="5754" xr:uid="{00000000-0005-0000-0000-0000DDC80000}"/>
    <cellStyle name="Year 2 2" xfId="5755" xr:uid="{00000000-0005-0000-0000-0000DEC80000}"/>
    <cellStyle name="Year 2 3" xfId="5756" xr:uid="{00000000-0005-0000-0000-0000DFC80000}"/>
    <cellStyle name="Year 2 4" xfId="5757" xr:uid="{00000000-0005-0000-0000-0000E0C80000}"/>
    <cellStyle name="Year 2 5" xfId="5758" xr:uid="{00000000-0005-0000-0000-0000E1C80000}"/>
    <cellStyle name="Year 2 6" xfId="5759" xr:uid="{00000000-0005-0000-0000-0000E2C80000}"/>
    <cellStyle name="Year 2 7" xfId="5760" xr:uid="{00000000-0005-0000-0000-0000E3C80000}"/>
    <cellStyle name="Year 2 8" xfId="5761" xr:uid="{00000000-0005-0000-0000-0000E4C80000}"/>
    <cellStyle name="Year 2 9" xfId="5762" xr:uid="{00000000-0005-0000-0000-0000E5C80000}"/>
    <cellStyle name="Year 20" xfId="5763" xr:uid="{00000000-0005-0000-0000-0000E6C80000}"/>
    <cellStyle name="Year 21" xfId="5764" xr:uid="{00000000-0005-0000-0000-0000E7C80000}"/>
    <cellStyle name="Year 3" xfId="5765" xr:uid="{00000000-0005-0000-0000-0000E8C80000}"/>
    <cellStyle name="Year 3 10" xfId="5766" xr:uid="{00000000-0005-0000-0000-0000E9C80000}"/>
    <cellStyle name="Year 3 2" xfId="5767" xr:uid="{00000000-0005-0000-0000-0000EAC80000}"/>
    <cellStyle name="Year 3 3" xfId="5768" xr:uid="{00000000-0005-0000-0000-0000EBC80000}"/>
    <cellStyle name="Year 3 4" xfId="5769" xr:uid="{00000000-0005-0000-0000-0000ECC80000}"/>
    <cellStyle name="Year 3 5" xfId="5770" xr:uid="{00000000-0005-0000-0000-0000EDC80000}"/>
    <cellStyle name="Year 3 6" xfId="5771" xr:uid="{00000000-0005-0000-0000-0000EEC80000}"/>
    <cellStyle name="Year 3 7" xfId="5772" xr:uid="{00000000-0005-0000-0000-0000EFC80000}"/>
    <cellStyle name="Year 3 8" xfId="5773" xr:uid="{00000000-0005-0000-0000-0000F0C80000}"/>
    <cellStyle name="Year 3 9" xfId="5774" xr:uid="{00000000-0005-0000-0000-0000F1C80000}"/>
    <cellStyle name="Year 4" xfId="5775" xr:uid="{00000000-0005-0000-0000-0000F2C80000}"/>
    <cellStyle name="Year 4 10" xfId="5776" xr:uid="{00000000-0005-0000-0000-0000F3C80000}"/>
    <cellStyle name="Year 4 2" xfId="5777" xr:uid="{00000000-0005-0000-0000-0000F4C80000}"/>
    <cellStyle name="Year 4 3" xfId="5778" xr:uid="{00000000-0005-0000-0000-0000F5C80000}"/>
    <cellStyle name="Year 4 4" xfId="5779" xr:uid="{00000000-0005-0000-0000-0000F6C80000}"/>
    <cellStyle name="Year 4 5" xfId="5780" xr:uid="{00000000-0005-0000-0000-0000F7C80000}"/>
    <cellStyle name="Year 4 6" xfId="5781" xr:uid="{00000000-0005-0000-0000-0000F8C80000}"/>
    <cellStyle name="Year 4 7" xfId="5782" xr:uid="{00000000-0005-0000-0000-0000F9C80000}"/>
    <cellStyle name="Year 4 8" xfId="5783" xr:uid="{00000000-0005-0000-0000-0000FAC80000}"/>
    <cellStyle name="Year 4 9" xfId="5784" xr:uid="{00000000-0005-0000-0000-0000FBC80000}"/>
    <cellStyle name="Year 5" xfId="5785" xr:uid="{00000000-0005-0000-0000-0000FCC80000}"/>
    <cellStyle name="Year 5 10" xfId="5786" xr:uid="{00000000-0005-0000-0000-0000FDC80000}"/>
    <cellStyle name="Year 5 2" xfId="5787" xr:uid="{00000000-0005-0000-0000-0000FEC80000}"/>
    <cellStyle name="Year 5 3" xfId="5788" xr:uid="{00000000-0005-0000-0000-0000FFC80000}"/>
    <cellStyle name="Year 5 4" xfId="5789" xr:uid="{00000000-0005-0000-0000-000000C90000}"/>
    <cellStyle name="Year 5 5" xfId="5790" xr:uid="{00000000-0005-0000-0000-000001C90000}"/>
    <cellStyle name="Year 5 6" xfId="5791" xr:uid="{00000000-0005-0000-0000-000002C90000}"/>
    <cellStyle name="Year 5 7" xfId="5792" xr:uid="{00000000-0005-0000-0000-000003C90000}"/>
    <cellStyle name="Year 5 8" xfId="5793" xr:uid="{00000000-0005-0000-0000-000004C90000}"/>
    <cellStyle name="Year 5 9" xfId="5794" xr:uid="{00000000-0005-0000-0000-000005C90000}"/>
    <cellStyle name="Year 6" xfId="5795" xr:uid="{00000000-0005-0000-0000-000006C90000}"/>
    <cellStyle name="Year 6 10" xfId="5796" xr:uid="{00000000-0005-0000-0000-000007C90000}"/>
    <cellStyle name="Year 6 2" xfId="5797" xr:uid="{00000000-0005-0000-0000-000008C90000}"/>
    <cellStyle name="Year 6 3" xfId="5798" xr:uid="{00000000-0005-0000-0000-000009C90000}"/>
    <cellStyle name="Year 6 4" xfId="5799" xr:uid="{00000000-0005-0000-0000-00000AC90000}"/>
    <cellStyle name="Year 6 5" xfId="5800" xr:uid="{00000000-0005-0000-0000-00000BC90000}"/>
    <cellStyle name="Year 6 6" xfId="5801" xr:uid="{00000000-0005-0000-0000-00000CC90000}"/>
    <cellStyle name="Year 6 7" xfId="5802" xr:uid="{00000000-0005-0000-0000-00000DC90000}"/>
    <cellStyle name="Year 6 8" xfId="5803" xr:uid="{00000000-0005-0000-0000-00000EC90000}"/>
    <cellStyle name="Year 6 9" xfId="5804" xr:uid="{00000000-0005-0000-0000-00000FC90000}"/>
    <cellStyle name="Year 7" xfId="5805" xr:uid="{00000000-0005-0000-0000-000010C90000}"/>
    <cellStyle name="Year 7 10" xfId="5806" xr:uid="{00000000-0005-0000-0000-000011C90000}"/>
    <cellStyle name="Year 7 2" xfId="5807" xr:uid="{00000000-0005-0000-0000-000012C90000}"/>
    <cellStyle name="Year 7 3" xfId="5808" xr:uid="{00000000-0005-0000-0000-000013C90000}"/>
    <cellStyle name="Year 7 4" xfId="5809" xr:uid="{00000000-0005-0000-0000-000014C90000}"/>
    <cellStyle name="Year 7 5" xfId="5810" xr:uid="{00000000-0005-0000-0000-000015C90000}"/>
    <cellStyle name="Year 7 6" xfId="5811" xr:uid="{00000000-0005-0000-0000-000016C90000}"/>
    <cellStyle name="Year 7 7" xfId="5812" xr:uid="{00000000-0005-0000-0000-000017C90000}"/>
    <cellStyle name="Year 7 8" xfId="5813" xr:uid="{00000000-0005-0000-0000-000018C90000}"/>
    <cellStyle name="Year 7 9" xfId="5814" xr:uid="{00000000-0005-0000-0000-000019C90000}"/>
    <cellStyle name="Year 8" xfId="5815" xr:uid="{00000000-0005-0000-0000-00001AC90000}"/>
    <cellStyle name="Year 8 10" xfId="5816" xr:uid="{00000000-0005-0000-0000-00001BC90000}"/>
    <cellStyle name="Year 8 2" xfId="5817" xr:uid="{00000000-0005-0000-0000-00001CC90000}"/>
    <cellStyle name="Year 8 3" xfId="5818" xr:uid="{00000000-0005-0000-0000-00001DC90000}"/>
    <cellStyle name="Year 8 4" xfId="5819" xr:uid="{00000000-0005-0000-0000-00001EC90000}"/>
    <cellStyle name="Year 8 5" xfId="5820" xr:uid="{00000000-0005-0000-0000-00001FC90000}"/>
    <cellStyle name="Year 8 6" xfId="5821" xr:uid="{00000000-0005-0000-0000-000020C90000}"/>
    <cellStyle name="Year 8 7" xfId="5822" xr:uid="{00000000-0005-0000-0000-000021C90000}"/>
    <cellStyle name="Year 8 8" xfId="5823" xr:uid="{00000000-0005-0000-0000-000022C90000}"/>
    <cellStyle name="Year 8 9" xfId="5824" xr:uid="{00000000-0005-0000-0000-000023C90000}"/>
    <cellStyle name="Year 9" xfId="5825" xr:uid="{00000000-0005-0000-0000-000024C90000}"/>
    <cellStyle name="Year_Summary Page" xfId="5826" xr:uid="{00000000-0005-0000-0000-000025C90000}"/>
    <cellStyle name="Year2" xfId="5827" xr:uid="{00000000-0005-0000-0000-000026C90000}"/>
    <cellStyle name="Years" xfId="5828" xr:uid="{00000000-0005-0000-0000-000027C90000}"/>
    <cellStyle name="Years2" xfId="5829" xr:uid="{00000000-0005-0000-0000-000028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n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6-30-2015"/>
      <sheetName val="Int calc thru 10-31-2015"/>
      <sheetName val="Amort Calc thru 10-31-2015"/>
      <sheetName val="EstimatedBalances"/>
      <sheetName val="Int during Amort"/>
      <sheetName val="Test Period Volumes"/>
      <sheetName val="Bills-Therms-Revs"/>
      <sheetName val="proposed WA Rates 11-1-14"/>
      <sheetName val="Sheet1"/>
      <sheetName val="Balances at 7-31-2014"/>
      <sheetName val="Int calc thru 10-31-2014"/>
      <sheetName val="Amort Calc thru 10-31-2014"/>
    </sheetNames>
    <sheetDataSet>
      <sheetData sheetId="0" refreshError="1"/>
      <sheetData sheetId="1">
        <row r="9">
          <cell r="F9">
            <v>2.4759999999999994E-2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>
        <row r="13">
          <cell r="E13">
            <v>175146</v>
          </cell>
          <cell r="F13">
            <v>118476427</v>
          </cell>
        </row>
        <row r="14">
          <cell r="E14">
            <v>24894</v>
          </cell>
          <cell r="F14">
            <v>80983340</v>
          </cell>
        </row>
        <row r="23">
          <cell r="F23">
            <v>0</v>
          </cell>
          <cell r="H23">
            <v>0</v>
          </cell>
          <cell r="K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CORE Gas Cost</v>
          </cell>
        </row>
      </sheetData>
      <sheetData sheetId="8" refreshError="1"/>
      <sheetData sheetId="9" refreshError="1"/>
      <sheetData sheetId="10" refreshError="1">
        <row r="7">
          <cell r="A7" t="str">
            <v>47WA.2530.01253</v>
          </cell>
          <cell r="B7" t="str">
            <v>Core Market Commodity Changes</v>
          </cell>
          <cell r="C7">
            <v>-9128370.7300000004</v>
          </cell>
          <cell r="D7">
            <v>-9153565.0300000012</v>
          </cell>
          <cell r="E7">
            <v>-9178014.2000000011</v>
          </cell>
          <cell r="F7">
            <v>-9203345.5200000014</v>
          </cell>
          <cell r="H7">
            <v>-74974.790000000969</v>
          </cell>
        </row>
        <row r="8">
          <cell r="A8" t="str">
            <v>47WA.2530.01254</v>
          </cell>
          <cell r="B8" t="str">
            <v>Core Market Demand Cost Changes</v>
          </cell>
          <cell r="C8">
            <v>5774129.96</v>
          </cell>
          <cell r="D8">
            <v>5790066.5599999996</v>
          </cell>
          <cell r="E8">
            <v>5805531.8299999991</v>
          </cell>
          <cell r="F8">
            <v>5821555.0999999987</v>
          </cell>
          <cell r="H8">
            <v>47425.139999998733</v>
          </cell>
        </row>
        <row r="9">
          <cell r="A9" t="str">
            <v>47WA.2530.01282</v>
          </cell>
          <cell r="B9" t="str">
            <v>11/01/2014 WA Consolidated Technical Adjustments - Gas Cost</v>
          </cell>
          <cell r="C9">
            <v>1226473.51</v>
          </cell>
          <cell r="D9">
            <v>1136511.9191298345</v>
          </cell>
          <cell r="E9">
            <v>1002371.5551232543</v>
          </cell>
          <cell r="F9">
            <v>709451.44448845042</v>
          </cell>
          <cell r="H9">
            <v>-517022.06551154959</v>
          </cell>
        </row>
        <row r="10">
          <cell r="A10" t="str">
            <v>47WA.1860.20470</v>
          </cell>
          <cell r="B10" t="str">
            <v>Temporary Revenue Credit Residual Balance from CY13</v>
          </cell>
          <cell r="C10">
            <v>-15840.71</v>
          </cell>
          <cell r="D10">
            <v>-17788.604584422923</v>
          </cell>
          <cell r="E10">
            <v>-19778.318897573001</v>
          </cell>
          <cell r="F10">
            <v>-21927.34684913377</v>
          </cell>
          <cell r="H10">
            <v>-6086.6368491337707</v>
          </cell>
        </row>
        <row r="11">
          <cell r="A11" t="str">
            <v>47WA.1860.20458N</v>
          </cell>
          <cell r="B11" t="str">
            <v>Regulatory Liabilities - WUTC imposed CNGC related</v>
          </cell>
          <cell r="C11">
            <v>-105778.2</v>
          </cell>
          <cell r="D11">
            <v>-105435.42513852568</v>
          </cell>
          <cell r="E11">
            <v>-105069.64370080899</v>
          </cell>
          <cell r="F11">
            <v>-104661.48771695539</v>
          </cell>
          <cell r="H11">
            <v>1116.7122830446024</v>
          </cell>
        </row>
        <row r="13">
          <cell r="A13" t="str">
            <v>TOTAL</v>
          </cell>
          <cell r="C13">
            <v>-2249386.1700000009</v>
          </cell>
          <cell r="D13">
            <v>-2350210.5805931157</v>
          </cell>
          <cell r="E13">
            <v>-2494958.7774751298</v>
          </cell>
          <cell r="F13">
            <v>-2798927.8100776416</v>
          </cell>
          <cell r="H13">
            <v>-549541.640077641</v>
          </cell>
        </row>
        <row r="17">
          <cell r="A17" t="str">
            <v>CORE Gas Cost</v>
          </cell>
          <cell r="C17">
            <v>-2127767.2600000007</v>
          </cell>
          <cell r="D17">
            <v>-2226986.5508701671</v>
          </cell>
          <cell r="E17">
            <v>-2370110.8148767478</v>
          </cell>
          <cell r="F17">
            <v>-2672338.9755115523</v>
          </cell>
          <cell r="G17">
            <v>0</v>
          </cell>
          <cell r="H17">
            <v>-544571.71551155183</v>
          </cell>
        </row>
        <row r="18">
          <cell r="A18" t="str">
            <v>ALL</v>
          </cell>
          <cell r="C18">
            <v>-15840.71</v>
          </cell>
          <cell r="D18">
            <v>-17788.604584422923</v>
          </cell>
          <cell r="E18">
            <v>-19778.318897573001</v>
          </cell>
          <cell r="F18">
            <v>-21927.34684913377</v>
          </cell>
          <cell r="H18">
            <v>-6086.6368491337707</v>
          </cell>
        </row>
        <row r="19">
          <cell r="A19" t="str">
            <v>Non-Core Transport</v>
          </cell>
          <cell r="C19">
            <v>-105778.2</v>
          </cell>
          <cell r="D19">
            <v>-105435.42513852568</v>
          </cell>
          <cell r="E19">
            <v>-105069.64370080899</v>
          </cell>
          <cell r="F19">
            <v>-104661.48771695539</v>
          </cell>
          <cell r="H19">
            <v>1116.7122830446024</v>
          </cell>
        </row>
        <row r="20">
          <cell r="C20">
            <v>-2249386.1700000009</v>
          </cell>
          <cell r="D20">
            <v>-2350210.5805931157</v>
          </cell>
          <cell r="E20">
            <v>-2494958.7774751298</v>
          </cell>
          <cell r="F20">
            <v>-2798927.8100776416</v>
          </cell>
          <cell r="H20">
            <v>-549541.640077641</v>
          </cell>
        </row>
      </sheetData>
      <sheetData sheetId="11" refreshError="1">
        <row r="19">
          <cell r="B19" t="str">
            <v>Interest During Amortization</v>
          </cell>
        </row>
        <row r="20">
          <cell r="B20" t="str">
            <v>Interest Rate:</v>
          </cell>
          <cell r="C20">
            <v>3.2500000000000001E-2</v>
          </cell>
          <cell r="G20">
            <v>2.7083333333333334E-3</v>
          </cell>
          <cell r="H20">
            <v>2.7986111111111111E-3</v>
          </cell>
          <cell r="I20">
            <v>2.7986111111111111E-3</v>
          </cell>
          <cell r="J20">
            <v>2.5277777777777777E-3</v>
          </cell>
          <cell r="K20">
            <v>2.7986111111111111E-3</v>
          </cell>
          <cell r="L20">
            <v>2.7083333333333334E-3</v>
          </cell>
          <cell r="M20">
            <v>2.7986111111111111E-3</v>
          </cell>
          <cell r="N20">
            <v>2.7083333333333334E-3</v>
          </cell>
          <cell r="O20">
            <v>2.7986111111111111E-3</v>
          </cell>
          <cell r="P20">
            <v>2.7986111111111111E-3</v>
          </cell>
          <cell r="Q20">
            <v>2.7083333333333334E-3</v>
          </cell>
          <cell r="R20">
            <v>2.7986111111111111E-3</v>
          </cell>
          <cell r="S20" t="str">
            <v>Total Interest</v>
          </cell>
        </row>
        <row r="22">
          <cell r="A22" t="str">
            <v>47WA.2530.01253</v>
          </cell>
          <cell r="B22" t="str">
            <v>Core Market Commodity Changes</v>
          </cell>
          <cell r="C22" t="str">
            <v>Core</v>
          </cell>
          <cell r="D22">
            <v>3</v>
          </cell>
          <cell r="G22">
            <v>-24925.727450000006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A23" t="str">
            <v>47WA.2530.01254</v>
          </cell>
          <cell r="B23" t="str">
            <v>Core Market Demand Cost Changes</v>
          </cell>
          <cell r="C23" t="str">
            <v>Core</v>
          </cell>
          <cell r="D23">
            <v>3</v>
          </cell>
          <cell r="G23">
            <v>15766.711729166664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A24" t="str">
            <v>47WA.2530.01282</v>
          </cell>
          <cell r="B24" t="str">
            <v>11/01/2014 WA Consolidated Technical Adjustments - Gas Cost</v>
          </cell>
          <cell r="C24" t="str">
            <v>Core</v>
          </cell>
          <cell r="D24">
            <v>3</v>
          </cell>
          <cell r="G24">
            <v>1921.4309954895532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A25" t="str">
            <v>47WA.1860.20470</v>
          </cell>
          <cell r="B25" t="str">
            <v>Temporary Revenue Credit Residual Balance from CY13</v>
          </cell>
          <cell r="C25" t="str">
            <v>All</v>
          </cell>
          <cell r="D25">
            <v>6</v>
          </cell>
          <cell r="G25">
            <v>-59.386564383070628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A26" t="str">
            <v>47WA.1860.20458N</v>
          </cell>
          <cell r="B26" t="str">
            <v>Regulatory Liabilities - WUTC imposed CNGC related</v>
          </cell>
          <cell r="C26" t="str">
            <v>Non-Core</v>
          </cell>
          <cell r="D26">
            <v>5</v>
          </cell>
          <cell r="G26">
            <v>-283.45819590008756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G27">
            <v>-7580.4294856269471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30">
          <cell r="A30" t="str">
            <v>CORE Gas Cost</v>
          </cell>
          <cell r="B30" t="str">
            <v>Consolidation of accounts related to core gas costs.</v>
          </cell>
          <cell r="G30">
            <v>-7237.5847253437887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 t="str">
            <v>ALL</v>
          </cell>
          <cell r="B31" t="str">
            <v>Consolidation of accounts amortizing for all markets.</v>
          </cell>
          <cell r="G31">
            <v>-59.386564383070628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 t="str">
            <v>Non-Core Transport</v>
          </cell>
          <cell r="B32" t="str">
            <v>Consolidation of accounts amortizing for transport only.</v>
          </cell>
          <cell r="G32">
            <v>-283.45819590008756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</row>
        <row r="33">
          <cell r="B33" t="str">
            <v>Total</v>
          </cell>
          <cell r="G33">
            <v>-7580.4294856269471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</sheetData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  <row r="23">
          <cell r="B23" t="str">
            <v>503 &amp; 504</v>
          </cell>
          <cell r="C23" t="str">
            <v>Core</v>
          </cell>
          <cell r="D23" t="str">
            <v>Non-Core Transport</v>
          </cell>
          <cell r="E23" t="str">
            <v>Non-Core</v>
          </cell>
          <cell r="F23" t="str">
            <v>ALL</v>
          </cell>
        </row>
        <row r="24">
          <cell r="A24" t="str">
            <v>PGA Year</v>
          </cell>
          <cell r="B24" t="e">
            <v>#DIV/0!</v>
          </cell>
          <cell r="C24">
            <v>227248973.34344712</v>
          </cell>
          <cell r="D24">
            <v>5334179</v>
          </cell>
          <cell r="E24">
            <v>502731131</v>
          </cell>
          <cell r="F24">
            <v>729980104.34344709</v>
          </cell>
          <cell r="G24">
            <v>232583152.34344712</v>
          </cell>
        </row>
      </sheetData>
      <sheetData sheetId="13">
        <row r="12">
          <cell r="G12">
            <v>407401</v>
          </cell>
          <cell r="I12">
            <v>413742</v>
          </cell>
        </row>
        <row r="13">
          <cell r="G13">
            <v>117639356</v>
          </cell>
          <cell r="I13">
            <v>120380443</v>
          </cell>
        </row>
        <row r="15">
          <cell r="G15">
            <v>555</v>
          </cell>
          <cell r="I15">
            <v>583</v>
          </cell>
        </row>
        <row r="16">
          <cell r="G16">
            <v>1142909</v>
          </cell>
          <cell r="I16">
            <v>1046493</v>
          </cell>
        </row>
        <row r="17">
          <cell r="G17">
            <v>-305838</v>
          </cell>
          <cell r="I17">
            <v>-229886</v>
          </cell>
        </row>
        <row r="20">
          <cell r="G20">
            <v>4066</v>
          </cell>
          <cell r="I20">
            <v>3259</v>
          </cell>
        </row>
        <row r="21">
          <cell r="G21">
            <v>80152287</v>
          </cell>
          <cell r="I21">
            <v>76854961</v>
          </cell>
        </row>
        <row r="22">
          <cell r="G22">
            <v>7762896</v>
          </cell>
          <cell r="I22">
            <v>6146328</v>
          </cell>
        </row>
        <row r="23">
          <cell r="G23">
            <v>46067</v>
          </cell>
          <cell r="I23">
            <v>40035</v>
          </cell>
        </row>
        <row r="24">
          <cell r="G24">
            <v>0</v>
          </cell>
          <cell r="I24">
            <v>0</v>
          </cell>
        </row>
        <row r="25">
          <cell r="G25">
            <v>1137970</v>
          </cell>
          <cell r="I25">
            <v>991564</v>
          </cell>
        </row>
        <row r="26">
          <cell r="G26">
            <v>-306917</v>
          </cell>
          <cell r="I26">
            <v>-217716</v>
          </cell>
        </row>
        <row r="27">
          <cell r="G27">
            <v>0</v>
          </cell>
        </row>
        <row r="31">
          <cell r="G31">
            <v>13450676</v>
          </cell>
          <cell r="I31">
            <v>10594609</v>
          </cell>
        </row>
        <row r="32">
          <cell r="G32">
            <v>845993</v>
          </cell>
          <cell r="I32">
            <v>649627</v>
          </cell>
        </row>
        <row r="35">
          <cell r="G35">
            <v>-505</v>
          </cell>
          <cell r="I35">
            <v>-367</v>
          </cell>
        </row>
        <row r="38">
          <cell r="G38">
            <v>4248121</v>
          </cell>
          <cell r="I38">
            <v>2840180</v>
          </cell>
        </row>
        <row r="39">
          <cell r="G39">
            <v>411919</v>
          </cell>
          <cell r="I39">
            <v>303781</v>
          </cell>
        </row>
        <row r="47">
          <cell r="G47">
            <v>0</v>
          </cell>
          <cell r="I47">
            <v>0</v>
          </cell>
        </row>
        <row r="49">
          <cell r="G49">
            <v>448282732</v>
          </cell>
          <cell r="I49">
            <v>14405303</v>
          </cell>
        </row>
        <row r="50">
          <cell r="G50">
            <v>307148738</v>
          </cell>
          <cell r="I50">
            <v>5894906</v>
          </cell>
        </row>
        <row r="69">
          <cell r="F69">
            <v>579</v>
          </cell>
        </row>
        <row r="70">
          <cell r="F70">
            <v>175146</v>
          </cell>
        </row>
        <row r="71">
          <cell r="F71">
            <v>24894</v>
          </cell>
        </row>
        <row r="72">
          <cell r="F72">
            <v>1</v>
          </cell>
        </row>
        <row r="73">
          <cell r="F73">
            <v>1</v>
          </cell>
        </row>
        <row r="74">
          <cell r="F74">
            <v>81</v>
          </cell>
        </row>
        <row r="75">
          <cell r="F75">
            <v>387</v>
          </cell>
        </row>
        <row r="76">
          <cell r="F76">
            <v>10</v>
          </cell>
        </row>
        <row r="77">
          <cell r="F77">
            <v>3</v>
          </cell>
        </row>
        <row r="79">
          <cell r="F79">
            <v>181</v>
          </cell>
        </row>
        <row r="80">
          <cell r="F80">
            <v>13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1D3E-A1FB-446D-A442-997E27448A88}">
  <dimension ref="A1:E20"/>
  <sheetViews>
    <sheetView workbookViewId="0">
      <selection activeCell="A6" sqref="A6:E6"/>
    </sheetView>
  </sheetViews>
  <sheetFormatPr defaultRowHeight="10.5"/>
  <cols>
    <col min="1" max="1" width="73.33203125" bestFit="1" customWidth="1"/>
  </cols>
  <sheetData>
    <row r="1" spans="1:5" ht="15.75">
      <c r="A1" s="586" t="s">
        <v>225</v>
      </c>
      <c r="B1" s="586"/>
      <c r="C1" s="586"/>
      <c r="D1" s="586"/>
      <c r="E1" s="586"/>
    </row>
    <row r="3" spans="1:5" ht="15.75">
      <c r="A3" s="587" t="s">
        <v>226</v>
      </c>
      <c r="B3" s="587"/>
      <c r="C3" s="587"/>
      <c r="D3" s="587"/>
      <c r="E3" s="587"/>
    </row>
    <row r="6" spans="1:5" ht="15.75">
      <c r="A6" s="587" t="s">
        <v>239</v>
      </c>
      <c r="B6" s="587"/>
      <c r="C6" s="587"/>
      <c r="D6" s="587"/>
      <c r="E6" s="587"/>
    </row>
    <row r="9" spans="1:5" ht="15.75">
      <c r="A9" s="330" t="s">
        <v>0</v>
      </c>
      <c r="B9" s="331"/>
      <c r="C9" s="331"/>
      <c r="D9" s="331"/>
      <c r="E9" s="330" t="s">
        <v>227</v>
      </c>
    </row>
    <row r="10" spans="1:5" ht="15.75">
      <c r="A10" s="331"/>
      <c r="B10" s="331"/>
      <c r="C10" s="331"/>
      <c r="D10" s="331"/>
      <c r="E10" s="331"/>
    </row>
    <row r="11" spans="1:5" ht="15.75">
      <c r="A11" s="331" t="s">
        <v>232</v>
      </c>
      <c r="B11" s="331"/>
      <c r="C11" s="331"/>
      <c r="D11" s="331"/>
      <c r="E11" s="332" t="s">
        <v>231</v>
      </c>
    </row>
    <row r="12" spans="1:5" ht="15.75">
      <c r="A12" s="331" t="s">
        <v>233</v>
      </c>
      <c r="B12" s="331"/>
      <c r="C12" s="331"/>
      <c r="D12" s="331"/>
      <c r="E12" s="333">
        <v>2</v>
      </c>
    </row>
    <row r="13" spans="1:5" ht="15.75">
      <c r="A13" s="331" t="s">
        <v>234</v>
      </c>
      <c r="B13" s="331"/>
      <c r="C13" s="331"/>
      <c r="D13" s="331"/>
      <c r="E13" s="333">
        <v>3</v>
      </c>
    </row>
    <row r="14" spans="1:5" ht="15.75">
      <c r="A14" s="331" t="s">
        <v>235</v>
      </c>
      <c r="B14" s="331"/>
      <c r="C14" s="331"/>
      <c r="D14" s="331"/>
      <c r="E14" s="333">
        <v>4</v>
      </c>
    </row>
    <row r="15" spans="1:5" ht="15.75">
      <c r="A15" s="331" t="s">
        <v>238</v>
      </c>
      <c r="B15" s="331"/>
      <c r="C15" s="331"/>
      <c r="D15" s="331"/>
      <c r="E15" s="333">
        <v>5</v>
      </c>
    </row>
    <row r="16" spans="1:5" ht="15.75">
      <c r="B16" s="331"/>
      <c r="C16" s="331"/>
      <c r="D16" s="331"/>
      <c r="E16" s="333"/>
    </row>
    <row r="17" spans="2:5" ht="15.75">
      <c r="B17" s="331"/>
      <c r="C17" s="331"/>
      <c r="D17" s="331"/>
      <c r="E17" s="333"/>
    </row>
    <row r="18" spans="2:5" ht="15.75">
      <c r="B18" s="331"/>
      <c r="C18" s="331"/>
      <c r="D18" s="331"/>
      <c r="E18" s="333"/>
    </row>
    <row r="19" spans="2:5" ht="15.75">
      <c r="B19" s="331"/>
      <c r="C19" s="331"/>
      <c r="D19" s="331"/>
      <c r="E19" s="333"/>
    </row>
    <row r="20" spans="2:5" ht="15.75">
      <c r="B20" s="331"/>
      <c r="C20" s="331"/>
      <c r="D20" s="331"/>
      <c r="E20" s="333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2">
    <pageSetUpPr fitToPage="1"/>
  </sheetPr>
  <dimension ref="A1:O33"/>
  <sheetViews>
    <sheetView zoomScaleNormal="100" workbookViewId="0">
      <selection activeCell="A6" sqref="A6:E6"/>
    </sheetView>
  </sheetViews>
  <sheetFormatPr defaultColWidth="9.83203125" defaultRowHeight="15" customHeight="1"/>
  <cols>
    <col min="1" max="1" width="5.5" style="336" bestFit="1" customWidth="1"/>
    <col min="2" max="2" width="24.1640625" style="337" bestFit="1" customWidth="1"/>
    <col min="3" max="3" width="15" style="337" bestFit="1" customWidth="1"/>
    <col min="4" max="4" width="16.5" style="337" bestFit="1" customWidth="1"/>
    <col min="5" max="5" width="16.33203125" style="337" bestFit="1" customWidth="1"/>
    <col min="6" max="6" width="12.83203125" style="337" bestFit="1" customWidth="1"/>
    <col min="7" max="7" width="16.33203125" style="337" bestFit="1" customWidth="1"/>
    <col min="8" max="8" width="2.33203125" style="337" customWidth="1"/>
    <col min="9" max="10" width="12.83203125" style="337" bestFit="1" customWidth="1"/>
    <col min="11" max="11" width="17.5" style="337" customWidth="1"/>
    <col min="12" max="12" width="2.33203125" style="337" customWidth="1"/>
    <col min="13" max="13" width="11" style="337" bestFit="1" customWidth="1"/>
    <col min="14" max="14" width="2.33203125" style="337" customWidth="1"/>
    <col min="15" max="15" width="34.6640625" style="337" bestFit="1" customWidth="1"/>
    <col min="16" max="16" width="11.1640625" style="337" customWidth="1"/>
    <col min="17" max="17" width="13" style="337" customWidth="1"/>
    <col min="18" max="16384" width="9.83203125" style="337"/>
  </cols>
  <sheetData>
    <row r="1" spans="1:15" ht="15" customHeight="1">
      <c r="D1" s="593" t="s">
        <v>53</v>
      </c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334" t="s">
        <v>259</v>
      </c>
    </row>
    <row r="2" spans="1:15" ht="15" customHeight="1">
      <c r="A2" s="338"/>
      <c r="D2" s="594" t="s">
        <v>228</v>
      </c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335" t="s">
        <v>229</v>
      </c>
    </row>
    <row r="3" spans="1:15" ht="15" customHeight="1">
      <c r="D3" s="593" t="s">
        <v>55</v>
      </c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335" t="s">
        <v>185</v>
      </c>
    </row>
    <row r="4" spans="1:15" ht="15" customHeight="1">
      <c r="D4" s="595" t="s">
        <v>186</v>
      </c>
      <c r="E4" s="595"/>
      <c r="F4" s="595"/>
      <c r="G4" s="595"/>
      <c r="H4" s="595"/>
      <c r="I4" s="595"/>
      <c r="J4" s="595"/>
      <c r="K4" s="595"/>
      <c r="L4" s="595"/>
      <c r="M4" s="595"/>
      <c r="N4" s="585"/>
      <c r="O4" s="335"/>
    </row>
    <row r="5" spans="1:15" ht="15" customHeight="1" thickBot="1">
      <c r="D5" s="339"/>
      <c r="E5" s="340"/>
      <c r="F5" s="340"/>
      <c r="H5" s="340"/>
      <c r="I5" s="340"/>
      <c r="J5" s="340"/>
      <c r="K5" s="340"/>
      <c r="L5" s="340"/>
      <c r="M5" s="340"/>
      <c r="N5" s="340"/>
      <c r="O5" s="341"/>
    </row>
    <row r="6" spans="1:15" ht="5.25" customHeight="1">
      <c r="E6" s="342"/>
      <c r="F6" s="343"/>
      <c r="I6" s="344"/>
      <c r="J6" s="345"/>
      <c r="K6" s="346"/>
      <c r="O6" s="341"/>
    </row>
    <row r="7" spans="1:15" s="336" customFormat="1" ht="15" customHeight="1">
      <c r="D7" s="347"/>
      <c r="I7" s="590" t="s">
        <v>166</v>
      </c>
      <c r="J7" s="591"/>
      <c r="K7" s="592"/>
      <c r="O7" s="347"/>
    </row>
    <row r="8" spans="1:15" s="336" customFormat="1" ht="15.75">
      <c r="G8" s="348"/>
      <c r="I8" s="588" t="s">
        <v>4</v>
      </c>
      <c r="J8" s="589"/>
      <c r="K8" s="349" t="s">
        <v>50</v>
      </c>
      <c r="L8" s="350"/>
      <c r="M8" s="347"/>
      <c r="N8" s="347"/>
    </row>
    <row r="9" spans="1:15" s="336" customFormat="1" ht="78.75">
      <c r="A9" s="351" t="s">
        <v>164</v>
      </c>
      <c r="B9" s="351" t="s">
        <v>163</v>
      </c>
      <c r="C9" s="348" t="s">
        <v>256</v>
      </c>
      <c r="D9" s="348" t="s">
        <v>257</v>
      </c>
      <c r="E9" s="352" t="s">
        <v>162</v>
      </c>
      <c r="F9" s="353" t="s">
        <v>165</v>
      </c>
      <c r="G9" s="350" t="s">
        <v>12</v>
      </c>
      <c r="H9" s="350"/>
      <c r="I9" s="354" t="s">
        <v>136</v>
      </c>
      <c r="J9" s="351" t="s">
        <v>142</v>
      </c>
      <c r="K9" s="385" t="s">
        <v>141</v>
      </c>
      <c r="L9" s="350"/>
      <c r="M9" s="355" t="s">
        <v>167</v>
      </c>
      <c r="N9" s="350"/>
      <c r="O9" s="350" t="s">
        <v>14</v>
      </c>
    </row>
    <row r="10" spans="1:15" ht="15" customHeight="1">
      <c r="A10" s="356"/>
      <c r="B10" s="357" t="s">
        <v>15</v>
      </c>
      <c r="C10" s="357" t="s">
        <v>16</v>
      </c>
      <c r="D10" s="357" t="s">
        <v>17</v>
      </c>
      <c r="E10" s="357" t="s">
        <v>18</v>
      </c>
      <c r="F10" s="357" t="s">
        <v>19</v>
      </c>
      <c r="G10" s="357" t="s">
        <v>20</v>
      </c>
      <c r="H10" s="357"/>
      <c r="I10" s="358" t="s">
        <v>21</v>
      </c>
      <c r="J10" s="357" t="s">
        <v>22</v>
      </c>
      <c r="K10" s="386" t="s">
        <v>51</v>
      </c>
      <c r="L10" s="357"/>
      <c r="M10" s="357" t="s">
        <v>23</v>
      </c>
      <c r="N10" s="357"/>
      <c r="O10" s="357" t="s">
        <v>24</v>
      </c>
    </row>
    <row r="11" spans="1:15" ht="15" customHeight="1">
      <c r="B11" s="359"/>
      <c r="C11" s="350"/>
      <c r="D11" s="360"/>
      <c r="E11" s="350"/>
      <c r="F11" s="350"/>
      <c r="G11" s="350"/>
      <c r="H11" s="350"/>
      <c r="I11" s="361"/>
      <c r="J11" s="350"/>
      <c r="K11" s="387"/>
      <c r="L11" s="350"/>
      <c r="M11" s="350"/>
      <c r="N11" s="350"/>
      <c r="O11" s="350"/>
    </row>
    <row r="12" spans="1:15" ht="15" customHeight="1">
      <c r="A12" s="347">
        <v>1</v>
      </c>
      <c r="B12" s="362" t="str">
        <f>+'Balances at 7-31-2018'!A19</f>
        <v>CORE Conservation</v>
      </c>
      <c r="C12" s="363">
        <f>+'Balances at 7-31-2018'!D19</f>
        <v>6428910.3300000001</v>
      </c>
      <c r="D12" s="364">
        <f>+EstimatedBalances!H16</f>
        <v>-347930.03910000075</v>
      </c>
      <c r="E12" s="365">
        <f>((C12+D12)/(1-0.04431))-(C12+D12)</f>
        <v>281941.04436561931</v>
      </c>
      <c r="F12" s="364">
        <f>+'Int during Amort'!S29</f>
        <v>115469.89778151066</v>
      </c>
      <c r="G12" s="364">
        <f>SUM(C12:F12)</f>
        <v>6478391.2330471296</v>
      </c>
      <c r="H12" s="366"/>
      <c r="I12" s="367"/>
      <c r="J12" s="368"/>
      <c r="K12" s="388"/>
      <c r="O12" s="337" t="s">
        <v>135</v>
      </c>
    </row>
    <row r="13" spans="1:15" ht="15" customHeight="1">
      <c r="A13" s="347">
        <v>2</v>
      </c>
      <c r="C13" s="363"/>
      <c r="D13" s="364"/>
      <c r="E13" s="364"/>
      <c r="F13" s="369" t="s">
        <v>36</v>
      </c>
      <c r="G13" s="370">
        <f>+'Test Period Volumes'!H35</f>
        <v>235225417</v>
      </c>
      <c r="H13" s="371"/>
      <c r="I13" s="372">
        <f>ROUND(G12/G13,5)</f>
        <v>2.7539999999999999E-2</v>
      </c>
      <c r="J13" s="373">
        <f>ROUND(G12/G13,5)</f>
        <v>2.7539999999999999E-2</v>
      </c>
      <c r="K13" s="388"/>
      <c r="M13" s="347" t="s">
        <v>25</v>
      </c>
      <c r="N13" s="347"/>
      <c r="O13" s="362" t="s">
        <v>37</v>
      </c>
    </row>
    <row r="14" spans="1:15" ht="15" customHeight="1">
      <c r="A14" s="347"/>
      <c r="C14" s="363"/>
      <c r="D14" s="364"/>
      <c r="E14" s="364"/>
      <c r="F14" s="364"/>
      <c r="G14" s="370"/>
      <c r="H14" s="371"/>
      <c r="I14" s="372"/>
      <c r="J14" s="373"/>
      <c r="K14" s="388"/>
      <c r="M14" s="347"/>
      <c r="N14" s="347"/>
      <c r="O14" s="362"/>
    </row>
    <row r="15" spans="1:15" ht="15" customHeight="1">
      <c r="A15" s="347"/>
      <c r="C15" s="374"/>
      <c r="D15" s="364"/>
      <c r="E15" s="364"/>
      <c r="F15" s="369"/>
      <c r="G15" s="370"/>
      <c r="H15" s="371"/>
      <c r="I15" s="372"/>
      <c r="J15" s="373"/>
      <c r="K15" s="388"/>
      <c r="M15" s="347"/>
      <c r="N15" s="347"/>
      <c r="O15" s="362"/>
    </row>
    <row r="16" spans="1:15" ht="22.5" customHeight="1">
      <c r="A16" s="347">
        <v>3</v>
      </c>
      <c r="B16" s="375" t="s">
        <v>134</v>
      </c>
      <c r="C16" s="376">
        <f>+C12</f>
        <v>6428910.3300000001</v>
      </c>
      <c r="D16" s="376">
        <f t="shared" ref="D16:F16" si="0">+D12</f>
        <v>-347930.03910000075</v>
      </c>
      <c r="E16" s="376">
        <f t="shared" si="0"/>
        <v>281941.04436561931</v>
      </c>
      <c r="F16" s="376">
        <f t="shared" si="0"/>
        <v>115469.89778151066</v>
      </c>
      <c r="G16" s="376">
        <f>+G12</f>
        <v>6478391.2330471296</v>
      </c>
      <c r="H16" s="377"/>
      <c r="I16" s="378">
        <f>+I13</f>
        <v>2.7539999999999999E-2</v>
      </c>
      <c r="J16" s="379">
        <f>+J13</f>
        <v>2.7539999999999999E-2</v>
      </c>
      <c r="K16" s="389">
        <f>SUM(K12:K13)</f>
        <v>0</v>
      </c>
      <c r="L16" s="380"/>
    </row>
    <row r="17" spans="1:11" ht="5.25" customHeight="1" thickBot="1">
      <c r="A17" s="347"/>
      <c r="I17" s="381"/>
      <c r="J17" s="382"/>
      <c r="K17" s="383"/>
    </row>
    <row r="18" spans="1:11" ht="15" customHeight="1">
      <c r="A18" s="347"/>
      <c r="E18" s="384"/>
    </row>
    <row r="20" spans="1:11" ht="15" customHeight="1">
      <c r="E20" s="384"/>
    </row>
    <row r="21" spans="1:11" ht="15" customHeight="1">
      <c r="A21" s="347"/>
    </row>
    <row r="24" spans="1:11" ht="15" customHeight="1">
      <c r="A24" s="347"/>
    </row>
    <row r="27" spans="1:11" ht="15" customHeight="1">
      <c r="A27" s="347"/>
    </row>
    <row r="29" spans="1:11" ht="15" customHeight="1">
      <c r="A29" s="347"/>
    </row>
    <row r="31" spans="1:11" ht="15" customHeight="1">
      <c r="A31" s="347"/>
    </row>
    <row r="32" spans="1:11" ht="15" customHeight="1">
      <c r="A32" s="347"/>
    </row>
    <row r="33" spans="1:1" ht="15" customHeight="1">
      <c r="A33" s="347"/>
    </row>
  </sheetData>
  <mergeCells count="6">
    <mergeCell ref="I8:J8"/>
    <mergeCell ref="I7:K7"/>
    <mergeCell ref="D1:N1"/>
    <mergeCell ref="D3:N3"/>
    <mergeCell ref="D2:N2"/>
    <mergeCell ref="D4:M4"/>
  </mergeCells>
  <phoneticPr fontId="21" type="noConversion"/>
  <printOptions horizontalCentered="1"/>
  <pageMargins left="0.2" right="0.2" top="1" bottom="0.17" header="0.35" footer="0.5"/>
  <pageSetup scale="80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V28"/>
  <sheetViews>
    <sheetView zoomScaleNormal="100" workbookViewId="0">
      <selection activeCell="E17" sqref="E17:G17"/>
    </sheetView>
  </sheetViews>
  <sheetFormatPr defaultColWidth="10.6640625" defaultRowHeight="15"/>
  <cols>
    <col min="1" max="1" width="5" style="214" customWidth="1"/>
    <col min="2" max="2" width="26" style="214" customWidth="1"/>
    <col min="3" max="3" width="14.1640625" style="214" customWidth="1"/>
    <col min="4" max="4" width="16.1640625" style="214" customWidth="1"/>
    <col min="5" max="5" width="16" style="214" customWidth="1"/>
    <col min="6" max="6" width="18.33203125" style="214" customWidth="1"/>
    <col min="7" max="7" width="23.1640625" style="214" customWidth="1"/>
    <col min="8" max="8" width="16.1640625" style="214" customWidth="1"/>
    <col min="9" max="9" width="18" style="214" customWidth="1"/>
    <col min="10" max="10" width="16.1640625" style="214" customWidth="1"/>
    <col min="11" max="12" width="13.83203125" style="214" customWidth="1"/>
    <col min="13" max="13" width="14.83203125" style="214" customWidth="1"/>
    <col min="14" max="14" width="13.33203125" style="214" customWidth="1"/>
    <col min="15" max="15" width="19.6640625" style="214" customWidth="1"/>
    <col min="16" max="17" width="13.33203125" style="214" customWidth="1"/>
    <col min="18" max="18" width="16" style="214" customWidth="1"/>
    <col min="19" max="19" width="14.1640625" style="214" customWidth="1"/>
    <col min="20" max="20" width="17" style="214" customWidth="1"/>
    <col min="21" max="21" width="14.1640625" style="214" customWidth="1"/>
    <col min="22" max="16384" width="10.6640625" style="214"/>
  </cols>
  <sheetData>
    <row r="1" spans="1:15" ht="15.75" customHeight="1">
      <c r="A1" s="390"/>
      <c r="B1" s="390"/>
      <c r="G1" s="334" t="str">
        <f>+'CPA Summary of Def. Accts.'!O1</f>
        <v>CNGC Advice W18-09-02</v>
      </c>
      <c r="H1" s="390"/>
    </row>
    <row r="2" spans="1:15" ht="15.75" customHeight="1">
      <c r="A2" s="390"/>
      <c r="B2" s="390"/>
      <c r="G2" s="335" t="s">
        <v>229</v>
      </c>
      <c r="H2" s="390"/>
    </row>
    <row r="3" spans="1:15" ht="15.75" customHeight="1">
      <c r="A3" s="390"/>
      <c r="B3" s="390"/>
      <c r="G3" s="335" t="s">
        <v>184</v>
      </c>
      <c r="H3" s="390"/>
    </row>
    <row r="4" spans="1:15" s="215" customFormat="1" ht="15.75" customHeight="1">
      <c r="A4" s="391"/>
      <c r="B4" s="391"/>
      <c r="C4" s="596" t="s">
        <v>53</v>
      </c>
      <c r="D4" s="596"/>
      <c r="E4" s="596"/>
      <c r="F4" s="596"/>
      <c r="G4" s="392"/>
      <c r="H4" s="392"/>
      <c r="I4" s="216"/>
      <c r="J4" s="216"/>
      <c r="K4" s="216"/>
      <c r="L4" s="216"/>
      <c r="M4" s="216"/>
      <c r="N4" s="216"/>
      <c r="O4" s="216"/>
    </row>
    <row r="5" spans="1:15" s="215" customFormat="1" ht="15.75" customHeight="1">
      <c r="A5" s="391"/>
      <c r="B5" s="596" t="s">
        <v>236</v>
      </c>
      <c r="C5" s="596"/>
      <c r="D5" s="596"/>
      <c r="E5" s="596"/>
      <c r="F5" s="596"/>
      <c r="G5" s="596"/>
      <c r="H5" s="392"/>
      <c r="I5" s="216"/>
      <c r="J5" s="216"/>
      <c r="K5" s="216"/>
      <c r="L5" s="216"/>
      <c r="M5" s="216"/>
      <c r="N5" s="216"/>
      <c r="O5" s="216"/>
    </row>
    <row r="6" spans="1:15" s="215" customFormat="1" ht="15.75" customHeight="1">
      <c r="A6" s="391"/>
      <c r="B6" s="391"/>
      <c r="C6" s="596" t="s">
        <v>179</v>
      </c>
      <c r="D6" s="596"/>
      <c r="E6" s="596"/>
      <c r="F6" s="596"/>
      <c r="G6" s="392"/>
      <c r="H6" s="392"/>
      <c r="I6" s="216"/>
      <c r="J6" s="216"/>
      <c r="K6" s="216"/>
      <c r="L6" s="216"/>
      <c r="M6" s="216"/>
      <c r="N6" s="216"/>
      <c r="O6" s="216"/>
    </row>
    <row r="7" spans="1:15" s="215" customFormat="1" ht="15.75" customHeight="1">
      <c r="A7" s="391"/>
      <c r="B7" s="391"/>
      <c r="C7" s="596" t="s">
        <v>55</v>
      </c>
      <c r="D7" s="596"/>
      <c r="E7" s="596"/>
      <c r="F7" s="596"/>
      <c r="G7" s="392"/>
      <c r="H7" s="392"/>
      <c r="I7" s="216"/>
      <c r="J7" s="216"/>
      <c r="K7" s="216"/>
      <c r="L7" s="216"/>
      <c r="M7" s="216"/>
      <c r="N7" s="216"/>
      <c r="O7" s="216"/>
    </row>
    <row r="8" spans="1:15" ht="15.75">
      <c r="A8" s="390"/>
      <c r="B8" s="393"/>
      <c r="C8" s="393"/>
      <c r="D8" s="393"/>
      <c r="E8" s="393"/>
      <c r="F8" s="394"/>
      <c r="G8" s="390"/>
      <c r="H8" s="390"/>
    </row>
    <row r="9" spans="1:15" s="221" customFormat="1" ht="63">
      <c r="A9" s="395"/>
      <c r="B9" s="396" t="s">
        <v>0</v>
      </c>
      <c r="C9" s="397" t="s">
        <v>171</v>
      </c>
      <c r="D9" s="396" t="s">
        <v>181</v>
      </c>
      <c r="E9" s="398" t="s">
        <v>186</v>
      </c>
      <c r="F9" s="396" t="s">
        <v>178</v>
      </c>
      <c r="G9" s="396" t="s">
        <v>221</v>
      </c>
      <c r="H9" s="399"/>
      <c r="I9" s="220"/>
      <c r="J9" s="220"/>
      <c r="K9" s="220"/>
    </row>
    <row r="10" spans="1:15" ht="15.75">
      <c r="A10" s="390"/>
      <c r="B10" s="400" t="s">
        <v>15</v>
      </c>
      <c r="C10" s="401" t="s">
        <v>16</v>
      </c>
      <c r="D10" s="402" t="s">
        <v>17</v>
      </c>
      <c r="E10" s="403" t="s">
        <v>18</v>
      </c>
      <c r="F10" s="404" t="s">
        <v>19</v>
      </c>
      <c r="G10" s="404" t="s">
        <v>107</v>
      </c>
      <c r="H10" s="394"/>
      <c r="I10" s="218"/>
      <c r="J10" s="218"/>
      <c r="K10" s="218"/>
    </row>
    <row r="11" spans="1:15" ht="16.5" customHeight="1">
      <c r="A11" s="390"/>
      <c r="B11" s="405" t="s">
        <v>108</v>
      </c>
      <c r="C11" s="406"/>
      <c r="D11" s="406"/>
      <c r="E11" s="406"/>
      <c r="F11" s="407"/>
      <c r="G11" s="406"/>
      <c r="H11" s="390"/>
    </row>
    <row r="12" spans="1:15" ht="15.75">
      <c r="A12" s="390"/>
      <c r="B12" s="411" t="s">
        <v>73</v>
      </c>
      <c r="C12" s="412">
        <v>503</v>
      </c>
      <c r="D12" s="408">
        <v>-1.3650000000000001E-2</v>
      </c>
      <c r="E12" s="408">
        <f>+'CPA Summary of Def. Accts.'!I16</f>
        <v>2.7539999999999999E-2</v>
      </c>
      <c r="F12" s="409">
        <f t="shared" ref="F12:F16" si="0">SUM(D12:E12)</f>
        <v>1.3889999999999998E-2</v>
      </c>
      <c r="G12" s="413">
        <f t="shared" ref="G12:G16" si="1">+E12</f>
        <v>2.7539999999999999E-2</v>
      </c>
      <c r="H12" s="410"/>
      <c r="I12" s="99"/>
      <c r="J12" s="44"/>
      <c r="K12" s="44"/>
    </row>
    <row r="13" spans="1:15" ht="15.75">
      <c r="A13" s="390"/>
      <c r="B13" s="411" t="s">
        <v>81</v>
      </c>
      <c r="C13" s="412">
        <v>504</v>
      </c>
      <c r="D13" s="408">
        <f>+D12</f>
        <v>-1.3650000000000001E-2</v>
      </c>
      <c r="E13" s="408">
        <f t="shared" ref="E13" si="2">E12</f>
        <v>2.7539999999999999E-2</v>
      </c>
      <c r="F13" s="409">
        <f t="shared" si="0"/>
        <v>1.3889999999999998E-2</v>
      </c>
      <c r="G13" s="413">
        <f t="shared" si="1"/>
        <v>2.7539999999999999E-2</v>
      </c>
      <c r="H13" s="410"/>
      <c r="I13" s="99"/>
      <c r="J13" s="44"/>
      <c r="K13" s="44"/>
    </row>
    <row r="14" spans="1:15" ht="15.75">
      <c r="A14" s="390"/>
      <c r="B14" s="411" t="s">
        <v>173</v>
      </c>
      <c r="C14" s="414">
        <v>511</v>
      </c>
      <c r="D14" s="408">
        <f>+D12</f>
        <v>-1.3650000000000001E-2</v>
      </c>
      <c r="E14" s="408">
        <f>+E12</f>
        <v>2.7539999999999999E-2</v>
      </c>
      <c r="F14" s="409">
        <f t="shared" si="0"/>
        <v>1.3889999999999998E-2</v>
      </c>
      <c r="G14" s="413">
        <f t="shared" si="1"/>
        <v>2.7539999999999999E-2</v>
      </c>
      <c r="H14" s="410"/>
      <c r="I14" s="99"/>
      <c r="J14" s="44"/>
      <c r="K14" s="44"/>
    </row>
    <row r="15" spans="1:15" ht="15.75">
      <c r="A15" s="390"/>
      <c r="B15" s="411" t="s">
        <v>85</v>
      </c>
      <c r="C15" s="414">
        <v>505</v>
      </c>
      <c r="D15" s="408">
        <f>+D12</f>
        <v>-1.3650000000000001E-2</v>
      </c>
      <c r="E15" s="408">
        <f>+E12</f>
        <v>2.7539999999999999E-2</v>
      </c>
      <c r="F15" s="409">
        <f t="shared" si="0"/>
        <v>1.3889999999999998E-2</v>
      </c>
      <c r="G15" s="413">
        <f t="shared" si="1"/>
        <v>2.7539999999999999E-2</v>
      </c>
      <c r="H15" s="410"/>
      <c r="I15" s="99"/>
      <c r="J15" s="44"/>
      <c r="K15" s="44"/>
    </row>
    <row r="16" spans="1:15" ht="15.75">
      <c r="A16" s="390"/>
      <c r="B16" s="411" t="s">
        <v>109</v>
      </c>
      <c r="C16" s="414">
        <v>570</v>
      </c>
      <c r="D16" s="408">
        <f>+D12</f>
        <v>-1.3650000000000001E-2</v>
      </c>
      <c r="E16" s="408">
        <f>'CPA Summary of Def. Accts.'!J16</f>
        <v>2.7539999999999999E-2</v>
      </c>
      <c r="F16" s="409">
        <f t="shared" si="0"/>
        <v>1.3889999999999998E-2</v>
      </c>
      <c r="G16" s="413">
        <f t="shared" si="1"/>
        <v>2.7539999999999999E-2</v>
      </c>
      <c r="H16" s="410"/>
      <c r="I16" s="99"/>
      <c r="J16" s="44"/>
      <c r="K16" s="44"/>
    </row>
    <row r="17" spans="1:22" ht="15.75">
      <c r="A17" s="390"/>
      <c r="B17" s="411"/>
      <c r="C17" s="414"/>
      <c r="D17" s="408"/>
      <c r="E17" s="408"/>
      <c r="F17" s="409"/>
      <c r="G17" s="413"/>
      <c r="H17" s="410"/>
      <c r="I17" s="99"/>
      <c r="J17" s="44"/>
      <c r="K17" s="44"/>
    </row>
    <row r="18" spans="1:22" ht="15.75">
      <c r="A18" s="390"/>
      <c r="B18" s="415"/>
      <c r="C18" s="416"/>
      <c r="D18" s="416"/>
      <c r="E18" s="416"/>
      <c r="F18" s="417"/>
      <c r="G18" s="416"/>
      <c r="H18" s="368"/>
      <c r="I18" s="99"/>
      <c r="J18" s="44"/>
      <c r="K18" s="44"/>
    </row>
    <row r="19" spans="1:22" s="217" customFormat="1" ht="15.75">
      <c r="A19" s="393"/>
      <c r="B19" s="418"/>
      <c r="C19" s="393"/>
      <c r="D19" s="393"/>
      <c r="E19" s="393"/>
      <c r="F19" s="393"/>
      <c r="G19" s="368"/>
      <c r="H19" s="368"/>
      <c r="I19" s="99"/>
      <c r="J19" s="99"/>
      <c r="K19" s="99"/>
    </row>
    <row r="20" spans="1:22" ht="15.75">
      <c r="A20" s="390"/>
      <c r="B20" s="419"/>
      <c r="C20" s="390"/>
      <c r="D20" s="390"/>
      <c r="E20" s="390"/>
      <c r="F20" s="390"/>
      <c r="G20" s="420"/>
      <c r="H20" s="390"/>
      <c r="Q20" s="44"/>
      <c r="R20" s="44"/>
      <c r="S20" s="44"/>
      <c r="T20" s="44"/>
      <c r="U20" s="44"/>
      <c r="V20" s="44"/>
    </row>
    <row r="21" spans="1:22" ht="15.75">
      <c r="A21" s="390"/>
      <c r="B21" s="419" t="s">
        <v>260</v>
      </c>
      <c r="C21" s="390"/>
      <c r="D21" s="390"/>
      <c r="E21" s="390"/>
      <c r="F21" s="421"/>
      <c r="G21" s="420"/>
      <c r="H21" s="390"/>
      <c r="Q21" s="44"/>
      <c r="R21" s="44"/>
      <c r="S21" s="44"/>
      <c r="T21" s="44"/>
      <c r="U21" s="44"/>
    </row>
    <row r="22" spans="1:22" ht="15.75">
      <c r="A22" s="390"/>
      <c r="B22" s="419"/>
      <c r="C22" s="390"/>
      <c r="D22" s="390"/>
      <c r="E22" s="390"/>
      <c r="F22" s="421"/>
      <c r="G22" s="420"/>
      <c r="H22" s="390"/>
      <c r="Q22" s="44"/>
      <c r="R22" s="44"/>
      <c r="S22" s="44"/>
      <c r="T22" s="44"/>
      <c r="U22" s="44"/>
    </row>
    <row r="23" spans="1:22" ht="15.75">
      <c r="A23" s="390"/>
      <c r="B23" s="422"/>
      <c r="C23" s="390"/>
      <c r="D23" s="390"/>
      <c r="E23" s="390"/>
      <c r="F23" s="421"/>
      <c r="G23" s="420"/>
      <c r="H23" s="390"/>
    </row>
    <row r="24" spans="1:22" ht="15.75">
      <c r="A24" s="390"/>
      <c r="B24" s="422"/>
      <c r="C24" s="390"/>
      <c r="D24" s="390"/>
      <c r="E24" s="390"/>
      <c r="F24" s="421"/>
      <c r="G24" s="423"/>
      <c r="H24" s="423"/>
      <c r="I24" s="102"/>
    </row>
    <row r="25" spans="1:22">
      <c r="F25" s="236"/>
      <c r="K25" s="102"/>
    </row>
    <row r="26" spans="1:22">
      <c r="F26" s="237"/>
      <c r="K26" s="102"/>
    </row>
    <row r="27" spans="1:22">
      <c r="K27" s="102"/>
    </row>
    <row r="28" spans="1:22">
      <c r="K28" s="102"/>
    </row>
  </sheetData>
  <mergeCells count="4">
    <mergeCell ref="C7:F7"/>
    <mergeCell ref="C6:F6"/>
    <mergeCell ref="C4:F4"/>
    <mergeCell ref="B5:G5"/>
  </mergeCells>
  <phoneticPr fontId="14" type="noConversion"/>
  <printOptions horizontalCentered="1"/>
  <pageMargins left="0.95" right="0.2" top="1" bottom="0.33" header="0.18" footer="0.23"/>
  <pageSetup scale="91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pageSetUpPr fitToPage="1"/>
  </sheetPr>
  <dimension ref="A2:R25"/>
  <sheetViews>
    <sheetView zoomScaleNormal="100" workbookViewId="0">
      <selection activeCell="A6" sqref="A6:E6"/>
    </sheetView>
  </sheetViews>
  <sheetFormatPr defaultRowHeight="15.75" outlineLevelCol="1"/>
  <cols>
    <col min="1" max="1" width="5.5" style="448" bestFit="1" customWidth="1"/>
    <col min="2" max="2" width="9.33203125" style="424"/>
    <col min="3" max="3" width="19.5" style="424" customWidth="1"/>
    <col min="4" max="4" width="13.5" style="424" customWidth="1"/>
    <col min="5" max="5" width="11.5" style="424" bestFit="1" customWidth="1"/>
    <col min="6" max="6" width="17.1640625" style="424" customWidth="1"/>
    <col min="7" max="7" width="1.33203125" style="436" customWidth="1"/>
    <col min="8" max="8" width="16.33203125" style="424" bestFit="1" customWidth="1"/>
    <col min="9" max="10" width="1.33203125" style="436" customWidth="1"/>
    <col min="11" max="11" width="15.33203125" style="515" customWidth="1"/>
    <col min="12" max="12" width="16.1640625" style="424" customWidth="1"/>
    <col min="13" max="13" width="11.33203125" style="424" hidden="1" customWidth="1" outlineLevel="1"/>
    <col min="14" max="14" width="12.83203125" style="424" bestFit="1" customWidth="1" collapsed="1"/>
    <col min="15" max="251" width="9.33203125" style="424"/>
    <col min="252" max="252" width="5" style="424" customWidth="1"/>
    <col min="253" max="253" width="9.33203125" style="424"/>
    <col min="254" max="254" width="21.6640625" style="424" customWidth="1"/>
    <col min="255" max="255" width="13.5" style="424" customWidth="1"/>
    <col min="256" max="256" width="10.5" style="424" customWidth="1"/>
    <col min="257" max="257" width="15.1640625" style="424" customWidth="1"/>
    <col min="258" max="258" width="3.6640625" style="424" customWidth="1"/>
    <col min="259" max="259" width="13.1640625" style="424" customWidth="1"/>
    <col min="260" max="260" width="3.83203125" style="424" customWidth="1"/>
    <col min="261" max="261" width="15" style="424" customWidth="1"/>
    <col min="262" max="262" width="3.6640625" style="424" customWidth="1"/>
    <col min="263" max="264" width="13" style="424" customWidth="1"/>
    <col min="265" max="265" width="0" style="424" hidden="1" customWidth="1"/>
    <col min="266" max="267" width="9.33203125" style="424"/>
    <col min="268" max="268" width="15.83203125" style="424" customWidth="1"/>
    <col min="269" max="507" width="9.33203125" style="424"/>
    <col min="508" max="508" width="5" style="424" customWidth="1"/>
    <col min="509" max="509" width="9.33203125" style="424"/>
    <col min="510" max="510" width="21.6640625" style="424" customWidth="1"/>
    <col min="511" max="511" width="13.5" style="424" customWidth="1"/>
    <col min="512" max="512" width="10.5" style="424" customWidth="1"/>
    <col min="513" max="513" width="15.1640625" style="424" customWidth="1"/>
    <col min="514" max="514" width="3.6640625" style="424" customWidth="1"/>
    <col min="515" max="515" width="13.1640625" style="424" customWidth="1"/>
    <col min="516" max="516" width="3.83203125" style="424" customWidth="1"/>
    <col min="517" max="517" width="15" style="424" customWidth="1"/>
    <col min="518" max="518" width="3.6640625" style="424" customWidth="1"/>
    <col min="519" max="520" width="13" style="424" customWidth="1"/>
    <col min="521" max="521" width="0" style="424" hidden="1" customWidth="1"/>
    <col min="522" max="523" width="9.33203125" style="424"/>
    <col min="524" max="524" width="15.83203125" style="424" customWidth="1"/>
    <col min="525" max="763" width="9.33203125" style="424"/>
    <col min="764" max="764" width="5" style="424" customWidth="1"/>
    <col min="765" max="765" width="9.33203125" style="424"/>
    <col min="766" max="766" width="21.6640625" style="424" customWidth="1"/>
    <col min="767" max="767" width="13.5" style="424" customWidth="1"/>
    <col min="768" max="768" width="10.5" style="424" customWidth="1"/>
    <col min="769" max="769" width="15.1640625" style="424" customWidth="1"/>
    <col min="770" max="770" width="3.6640625" style="424" customWidth="1"/>
    <col min="771" max="771" width="13.1640625" style="424" customWidth="1"/>
    <col min="772" max="772" width="3.83203125" style="424" customWidth="1"/>
    <col min="773" max="773" width="15" style="424" customWidth="1"/>
    <col min="774" max="774" width="3.6640625" style="424" customWidth="1"/>
    <col min="775" max="776" width="13" style="424" customWidth="1"/>
    <col min="777" max="777" width="0" style="424" hidden="1" customWidth="1"/>
    <col min="778" max="779" width="9.33203125" style="424"/>
    <col min="780" max="780" width="15.83203125" style="424" customWidth="1"/>
    <col min="781" max="1019" width="9.33203125" style="424"/>
    <col min="1020" max="1020" width="5" style="424" customWidth="1"/>
    <col min="1021" max="1021" width="9.33203125" style="424"/>
    <col min="1022" max="1022" width="21.6640625" style="424" customWidth="1"/>
    <col min="1023" max="1023" width="13.5" style="424" customWidth="1"/>
    <col min="1024" max="1024" width="10.5" style="424" customWidth="1"/>
    <col min="1025" max="1025" width="15.1640625" style="424" customWidth="1"/>
    <col min="1026" max="1026" width="3.6640625" style="424" customWidth="1"/>
    <col min="1027" max="1027" width="13.1640625" style="424" customWidth="1"/>
    <col min="1028" max="1028" width="3.83203125" style="424" customWidth="1"/>
    <col min="1029" max="1029" width="15" style="424" customWidth="1"/>
    <col min="1030" max="1030" width="3.6640625" style="424" customWidth="1"/>
    <col min="1031" max="1032" width="13" style="424" customWidth="1"/>
    <col min="1033" max="1033" width="0" style="424" hidden="1" customWidth="1"/>
    <col min="1034" max="1035" width="9.33203125" style="424"/>
    <col min="1036" max="1036" width="15.83203125" style="424" customWidth="1"/>
    <col min="1037" max="1275" width="9.33203125" style="424"/>
    <col min="1276" max="1276" width="5" style="424" customWidth="1"/>
    <col min="1277" max="1277" width="9.33203125" style="424"/>
    <col min="1278" max="1278" width="21.6640625" style="424" customWidth="1"/>
    <col min="1279" max="1279" width="13.5" style="424" customWidth="1"/>
    <col min="1280" max="1280" width="10.5" style="424" customWidth="1"/>
    <col min="1281" max="1281" width="15.1640625" style="424" customWidth="1"/>
    <col min="1282" max="1282" width="3.6640625" style="424" customWidth="1"/>
    <col min="1283" max="1283" width="13.1640625" style="424" customWidth="1"/>
    <col min="1284" max="1284" width="3.83203125" style="424" customWidth="1"/>
    <col min="1285" max="1285" width="15" style="424" customWidth="1"/>
    <col min="1286" max="1286" width="3.6640625" style="424" customWidth="1"/>
    <col min="1287" max="1288" width="13" style="424" customWidth="1"/>
    <col min="1289" max="1289" width="0" style="424" hidden="1" customWidth="1"/>
    <col min="1290" max="1291" width="9.33203125" style="424"/>
    <col min="1292" max="1292" width="15.83203125" style="424" customWidth="1"/>
    <col min="1293" max="1531" width="9.33203125" style="424"/>
    <col min="1532" max="1532" width="5" style="424" customWidth="1"/>
    <col min="1533" max="1533" width="9.33203125" style="424"/>
    <col min="1534" max="1534" width="21.6640625" style="424" customWidth="1"/>
    <col min="1535" max="1535" width="13.5" style="424" customWidth="1"/>
    <col min="1536" max="1536" width="10.5" style="424" customWidth="1"/>
    <col min="1537" max="1537" width="15.1640625" style="424" customWidth="1"/>
    <col min="1538" max="1538" width="3.6640625" style="424" customWidth="1"/>
    <col min="1539" max="1539" width="13.1640625" style="424" customWidth="1"/>
    <col min="1540" max="1540" width="3.83203125" style="424" customWidth="1"/>
    <col min="1541" max="1541" width="15" style="424" customWidth="1"/>
    <col min="1542" max="1542" width="3.6640625" style="424" customWidth="1"/>
    <col min="1543" max="1544" width="13" style="424" customWidth="1"/>
    <col min="1545" max="1545" width="0" style="424" hidden="1" customWidth="1"/>
    <col min="1546" max="1547" width="9.33203125" style="424"/>
    <col min="1548" max="1548" width="15.83203125" style="424" customWidth="1"/>
    <col min="1549" max="1787" width="9.33203125" style="424"/>
    <col min="1788" max="1788" width="5" style="424" customWidth="1"/>
    <col min="1789" max="1789" width="9.33203125" style="424"/>
    <col min="1790" max="1790" width="21.6640625" style="424" customWidth="1"/>
    <col min="1791" max="1791" width="13.5" style="424" customWidth="1"/>
    <col min="1792" max="1792" width="10.5" style="424" customWidth="1"/>
    <col min="1793" max="1793" width="15.1640625" style="424" customWidth="1"/>
    <col min="1794" max="1794" width="3.6640625" style="424" customWidth="1"/>
    <col min="1795" max="1795" width="13.1640625" style="424" customWidth="1"/>
    <col min="1796" max="1796" width="3.83203125" style="424" customWidth="1"/>
    <col min="1797" max="1797" width="15" style="424" customWidth="1"/>
    <col min="1798" max="1798" width="3.6640625" style="424" customWidth="1"/>
    <col min="1799" max="1800" width="13" style="424" customWidth="1"/>
    <col min="1801" max="1801" width="0" style="424" hidden="1" customWidth="1"/>
    <col min="1802" max="1803" width="9.33203125" style="424"/>
    <col min="1804" max="1804" width="15.83203125" style="424" customWidth="1"/>
    <col min="1805" max="2043" width="9.33203125" style="424"/>
    <col min="2044" max="2044" width="5" style="424" customWidth="1"/>
    <col min="2045" max="2045" width="9.33203125" style="424"/>
    <col min="2046" max="2046" width="21.6640625" style="424" customWidth="1"/>
    <col min="2047" max="2047" width="13.5" style="424" customWidth="1"/>
    <col min="2048" max="2048" width="10.5" style="424" customWidth="1"/>
    <col min="2049" max="2049" width="15.1640625" style="424" customWidth="1"/>
    <col min="2050" max="2050" width="3.6640625" style="424" customWidth="1"/>
    <col min="2051" max="2051" width="13.1640625" style="424" customWidth="1"/>
    <col min="2052" max="2052" width="3.83203125" style="424" customWidth="1"/>
    <col min="2053" max="2053" width="15" style="424" customWidth="1"/>
    <col min="2054" max="2054" width="3.6640625" style="424" customWidth="1"/>
    <col min="2055" max="2056" width="13" style="424" customWidth="1"/>
    <col min="2057" max="2057" width="0" style="424" hidden="1" customWidth="1"/>
    <col min="2058" max="2059" width="9.33203125" style="424"/>
    <col min="2060" max="2060" width="15.83203125" style="424" customWidth="1"/>
    <col min="2061" max="2299" width="9.33203125" style="424"/>
    <col min="2300" max="2300" width="5" style="424" customWidth="1"/>
    <col min="2301" max="2301" width="9.33203125" style="424"/>
    <col min="2302" max="2302" width="21.6640625" style="424" customWidth="1"/>
    <col min="2303" max="2303" width="13.5" style="424" customWidth="1"/>
    <col min="2304" max="2304" width="10.5" style="424" customWidth="1"/>
    <col min="2305" max="2305" width="15.1640625" style="424" customWidth="1"/>
    <col min="2306" max="2306" width="3.6640625" style="424" customWidth="1"/>
    <col min="2307" max="2307" width="13.1640625" style="424" customWidth="1"/>
    <col min="2308" max="2308" width="3.83203125" style="424" customWidth="1"/>
    <col min="2309" max="2309" width="15" style="424" customWidth="1"/>
    <col min="2310" max="2310" width="3.6640625" style="424" customWidth="1"/>
    <col min="2311" max="2312" width="13" style="424" customWidth="1"/>
    <col min="2313" max="2313" width="0" style="424" hidden="1" customWidth="1"/>
    <col min="2314" max="2315" width="9.33203125" style="424"/>
    <col min="2316" max="2316" width="15.83203125" style="424" customWidth="1"/>
    <col min="2317" max="2555" width="9.33203125" style="424"/>
    <col min="2556" max="2556" width="5" style="424" customWidth="1"/>
    <col min="2557" max="2557" width="9.33203125" style="424"/>
    <col min="2558" max="2558" width="21.6640625" style="424" customWidth="1"/>
    <col min="2559" max="2559" width="13.5" style="424" customWidth="1"/>
    <col min="2560" max="2560" width="10.5" style="424" customWidth="1"/>
    <col min="2561" max="2561" width="15.1640625" style="424" customWidth="1"/>
    <col min="2562" max="2562" width="3.6640625" style="424" customWidth="1"/>
    <col min="2563" max="2563" width="13.1640625" style="424" customWidth="1"/>
    <col min="2564" max="2564" width="3.83203125" style="424" customWidth="1"/>
    <col min="2565" max="2565" width="15" style="424" customWidth="1"/>
    <col min="2566" max="2566" width="3.6640625" style="424" customWidth="1"/>
    <col min="2567" max="2568" width="13" style="424" customWidth="1"/>
    <col min="2569" max="2569" width="0" style="424" hidden="1" customWidth="1"/>
    <col min="2570" max="2571" width="9.33203125" style="424"/>
    <col min="2572" max="2572" width="15.83203125" style="424" customWidth="1"/>
    <col min="2573" max="2811" width="9.33203125" style="424"/>
    <col min="2812" max="2812" width="5" style="424" customWidth="1"/>
    <col min="2813" max="2813" width="9.33203125" style="424"/>
    <col min="2814" max="2814" width="21.6640625" style="424" customWidth="1"/>
    <col min="2815" max="2815" width="13.5" style="424" customWidth="1"/>
    <col min="2816" max="2816" width="10.5" style="424" customWidth="1"/>
    <col min="2817" max="2817" width="15.1640625" style="424" customWidth="1"/>
    <col min="2818" max="2818" width="3.6640625" style="424" customWidth="1"/>
    <col min="2819" max="2819" width="13.1640625" style="424" customWidth="1"/>
    <col min="2820" max="2820" width="3.83203125" style="424" customWidth="1"/>
    <col min="2821" max="2821" width="15" style="424" customWidth="1"/>
    <col min="2822" max="2822" width="3.6640625" style="424" customWidth="1"/>
    <col min="2823" max="2824" width="13" style="424" customWidth="1"/>
    <col min="2825" max="2825" width="0" style="424" hidden="1" customWidth="1"/>
    <col min="2826" max="2827" width="9.33203125" style="424"/>
    <col min="2828" max="2828" width="15.83203125" style="424" customWidth="1"/>
    <col min="2829" max="3067" width="9.33203125" style="424"/>
    <col min="3068" max="3068" width="5" style="424" customWidth="1"/>
    <col min="3069" max="3069" width="9.33203125" style="424"/>
    <col min="3070" max="3070" width="21.6640625" style="424" customWidth="1"/>
    <col min="3071" max="3071" width="13.5" style="424" customWidth="1"/>
    <col min="3072" max="3072" width="10.5" style="424" customWidth="1"/>
    <col min="3073" max="3073" width="15.1640625" style="424" customWidth="1"/>
    <col min="3074" max="3074" width="3.6640625" style="424" customWidth="1"/>
    <col min="3075" max="3075" width="13.1640625" style="424" customWidth="1"/>
    <col min="3076" max="3076" width="3.83203125" style="424" customWidth="1"/>
    <col min="3077" max="3077" width="15" style="424" customWidth="1"/>
    <col min="3078" max="3078" width="3.6640625" style="424" customWidth="1"/>
    <col min="3079" max="3080" width="13" style="424" customWidth="1"/>
    <col min="3081" max="3081" width="0" style="424" hidden="1" customWidth="1"/>
    <col min="3082" max="3083" width="9.33203125" style="424"/>
    <col min="3084" max="3084" width="15.83203125" style="424" customWidth="1"/>
    <col min="3085" max="3323" width="9.33203125" style="424"/>
    <col min="3324" max="3324" width="5" style="424" customWidth="1"/>
    <col min="3325" max="3325" width="9.33203125" style="424"/>
    <col min="3326" max="3326" width="21.6640625" style="424" customWidth="1"/>
    <col min="3327" max="3327" width="13.5" style="424" customWidth="1"/>
    <col min="3328" max="3328" width="10.5" style="424" customWidth="1"/>
    <col min="3329" max="3329" width="15.1640625" style="424" customWidth="1"/>
    <col min="3330" max="3330" width="3.6640625" style="424" customWidth="1"/>
    <col min="3331" max="3331" width="13.1640625" style="424" customWidth="1"/>
    <col min="3332" max="3332" width="3.83203125" style="424" customWidth="1"/>
    <col min="3333" max="3333" width="15" style="424" customWidth="1"/>
    <col min="3334" max="3334" width="3.6640625" style="424" customWidth="1"/>
    <col min="3335" max="3336" width="13" style="424" customWidth="1"/>
    <col min="3337" max="3337" width="0" style="424" hidden="1" customWidth="1"/>
    <col min="3338" max="3339" width="9.33203125" style="424"/>
    <col min="3340" max="3340" width="15.83203125" style="424" customWidth="1"/>
    <col min="3341" max="3579" width="9.33203125" style="424"/>
    <col min="3580" max="3580" width="5" style="424" customWidth="1"/>
    <col min="3581" max="3581" width="9.33203125" style="424"/>
    <col min="3582" max="3582" width="21.6640625" style="424" customWidth="1"/>
    <col min="3583" max="3583" width="13.5" style="424" customWidth="1"/>
    <col min="3584" max="3584" width="10.5" style="424" customWidth="1"/>
    <col min="3585" max="3585" width="15.1640625" style="424" customWidth="1"/>
    <col min="3586" max="3586" width="3.6640625" style="424" customWidth="1"/>
    <col min="3587" max="3587" width="13.1640625" style="424" customWidth="1"/>
    <col min="3588" max="3588" width="3.83203125" style="424" customWidth="1"/>
    <col min="3589" max="3589" width="15" style="424" customWidth="1"/>
    <col min="3590" max="3590" width="3.6640625" style="424" customWidth="1"/>
    <col min="3591" max="3592" width="13" style="424" customWidth="1"/>
    <col min="3593" max="3593" width="0" style="424" hidden="1" customWidth="1"/>
    <col min="3594" max="3595" width="9.33203125" style="424"/>
    <col min="3596" max="3596" width="15.83203125" style="424" customWidth="1"/>
    <col min="3597" max="3835" width="9.33203125" style="424"/>
    <col min="3836" max="3836" width="5" style="424" customWidth="1"/>
    <col min="3837" max="3837" width="9.33203125" style="424"/>
    <col min="3838" max="3838" width="21.6640625" style="424" customWidth="1"/>
    <col min="3839" max="3839" width="13.5" style="424" customWidth="1"/>
    <col min="3840" max="3840" width="10.5" style="424" customWidth="1"/>
    <col min="3841" max="3841" width="15.1640625" style="424" customWidth="1"/>
    <col min="3842" max="3842" width="3.6640625" style="424" customWidth="1"/>
    <col min="3843" max="3843" width="13.1640625" style="424" customWidth="1"/>
    <col min="3844" max="3844" width="3.83203125" style="424" customWidth="1"/>
    <col min="3845" max="3845" width="15" style="424" customWidth="1"/>
    <col min="3846" max="3846" width="3.6640625" style="424" customWidth="1"/>
    <col min="3847" max="3848" width="13" style="424" customWidth="1"/>
    <col min="3849" max="3849" width="0" style="424" hidden="1" customWidth="1"/>
    <col min="3850" max="3851" width="9.33203125" style="424"/>
    <col min="3852" max="3852" width="15.83203125" style="424" customWidth="1"/>
    <col min="3853" max="4091" width="9.33203125" style="424"/>
    <col min="4092" max="4092" width="5" style="424" customWidth="1"/>
    <col min="4093" max="4093" width="9.33203125" style="424"/>
    <col min="4094" max="4094" width="21.6640625" style="424" customWidth="1"/>
    <col min="4095" max="4095" width="13.5" style="424" customWidth="1"/>
    <col min="4096" max="4096" width="10.5" style="424" customWidth="1"/>
    <col min="4097" max="4097" width="15.1640625" style="424" customWidth="1"/>
    <col min="4098" max="4098" width="3.6640625" style="424" customWidth="1"/>
    <col min="4099" max="4099" width="13.1640625" style="424" customWidth="1"/>
    <col min="4100" max="4100" width="3.83203125" style="424" customWidth="1"/>
    <col min="4101" max="4101" width="15" style="424" customWidth="1"/>
    <col min="4102" max="4102" width="3.6640625" style="424" customWidth="1"/>
    <col min="4103" max="4104" width="13" style="424" customWidth="1"/>
    <col min="4105" max="4105" width="0" style="424" hidden="1" customWidth="1"/>
    <col min="4106" max="4107" width="9.33203125" style="424"/>
    <col min="4108" max="4108" width="15.83203125" style="424" customWidth="1"/>
    <col min="4109" max="4347" width="9.33203125" style="424"/>
    <col min="4348" max="4348" width="5" style="424" customWidth="1"/>
    <col min="4349" max="4349" width="9.33203125" style="424"/>
    <col min="4350" max="4350" width="21.6640625" style="424" customWidth="1"/>
    <col min="4351" max="4351" width="13.5" style="424" customWidth="1"/>
    <col min="4352" max="4352" width="10.5" style="424" customWidth="1"/>
    <col min="4353" max="4353" width="15.1640625" style="424" customWidth="1"/>
    <col min="4354" max="4354" width="3.6640625" style="424" customWidth="1"/>
    <col min="4355" max="4355" width="13.1640625" style="424" customWidth="1"/>
    <col min="4356" max="4356" width="3.83203125" style="424" customWidth="1"/>
    <col min="4357" max="4357" width="15" style="424" customWidth="1"/>
    <col min="4358" max="4358" width="3.6640625" style="424" customWidth="1"/>
    <col min="4359" max="4360" width="13" style="424" customWidth="1"/>
    <col min="4361" max="4361" width="0" style="424" hidden="1" customWidth="1"/>
    <col min="4362" max="4363" width="9.33203125" style="424"/>
    <col min="4364" max="4364" width="15.83203125" style="424" customWidth="1"/>
    <col min="4365" max="4603" width="9.33203125" style="424"/>
    <col min="4604" max="4604" width="5" style="424" customWidth="1"/>
    <col min="4605" max="4605" width="9.33203125" style="424"/>
    <col min="4606" max="4606" width="21.6640625" style="424" customWidth="1"/>
    <col min="4607" max="4607" width="13.5" style="424" customWidth="1"/>
    <col min="4608" max="4608" width="10.5" style="424" customWidth="1"/>
    <col min="4609" max="4609" width="15.1640625" style="424" customWidth="1"/>
    <col min="4610" max="4610" width="3.6640625" style="424" customWidth="1"/>
    <col min="4611" max="4611" width="13.1640625" style="424" customWidth="1"/>
    <col min="4612" max="4612" width="3.83203125" style="424" customWidth="1"/>
    <col min="4613" max="4613" width="15" style="424" customWidth="1"/>
    <col min="4614" max="4614" width="3.6640625" style="424" customWidth="1"/>
    <col min="4615" max="4616" width="13" style="424" customWidth="1"/>
    <col min="4617" max="4617" width="0" style="424" hidden="1" customWidth="1"/>
    <col min="4618" max="4619" width="9.33203125" style="424"/>
    <col min="4620" max="4620" width="15.83203125" style="424" customWidth="1"/>
    <col min="4621" max="4859" width="9.33203125" style="424"/>
    <col min="4860" max="4860" width="5" style="424" customWidth="1"/>
    <col min="4861" max="4861" width="9.33203125" style="424"/>
    <col min="4862" max="4862" width="21.6640625" style="424" customWidth="1"/>
    <col min="4863" max="4863" width="13.5" style="424" customWidth="1"/>
    <col min="4864" max="4864" width="10.5" style="424" customWidth="1"/>
    <col min="4865" max="4865" width="15.1640625" style="424" customWidth="1"/>
    <col min="4866" max="4866" width="3.6640625" style="424" customWidth="1"/>
    <col min="4867" max="4867" width="13.1640625" style="424" customWidth="1"/>
    <col min="4868" max="4868" width="3.83203125" style="424" customWidth="1"/>
    <col min="4869" max="4869" width="15" style="424" customWidth="1"/>
    <col min="4870" max="4870" width="3.6640625" style="424" customWidth="1"/>
    <col min="4871" max="4872" width="13" style="424" customWidth="1"/>
    <col min="4873" max="4873" width="0" style="424" hidden="1" customWidth="1"/>
    <col min="4874" max="4875" width="9.33203125" style="424"/>
    <col min="4876" max="4876" width="15.83203125" style="424" customWidth="1"/>
    <col min="4877" max="5115" width="9.33203125" style="424"/>
    <col min="5116" max="5116" width="5" style="424" customWidth="1"/>
    <col min="5117" max="5117" width="9.33203125" style="424"/>
    <col min="5118" max="5118" width="21.6640625" style="424" customWidth="1"/>
    <col min="5119" max="5119" width="13.5" style="424" customWidth="1"/>
    <col min="5120" max="5120" width="10.5" style="424" customWidth="1"/>
    <col min="5121" max="5121" width="15.1640625" style="424" customWidth="1"/>
    <col min="5122" max="5122" width="3.6640625" style="424" customWidth="1"/>
    <col min="5123" max="5123" width="13.1640625" style="424" customWidth="1"/>
    <col min="5124" max="5124" width="3.83203125" style="424" customWidth="1"/>
    <col min="5125" max="5125" width="15" style="424" customWidth="1"/>
    <col min="5126" max="5126" width="3.6640625" style="424" customWidth="1"/>
    <col min="5127" max="5128" width="13" style="424" customWidth="1"/>
    <col min="5129" max="5129" width="0" style="424" hidden="1" customWidth="1"/>
    <col min="5130" max="5131" width="9.33203125" style="424"/>
    <col min="5132" max="5132" width="15.83203125" style="424" customWidth="1"/>
    <col min="5133" max="5371" width="9.33203125" style="424"/>
    <col min="5372" max="5372" width="5" style="424" customWidth="1"/>
    <col min="5373" max="5373" width="9.33203125" style="424"/>
    <col min="5374" max="5374" width="21.6640625" style="424" customWidth="1"/>
    <col min="5375" max="5375" width="13.5" style="424" customWidth="1"/>
    <col min="5376" max="5376" width="10.5" style="424" customWidth="1"/>
    <col min="5377" max="5377" width="15.1640625" style="424" customWidth="1"/>
    <col min="5378" max="5378" width="3.6640625" style="424" customWidth="1"/>
    <col min="5379" max="5379" width="13.1640625" style="424" customWidth="1"/>
    <col min="5380" max="5380" width="3.83203125" style="424" customWidth="1"/>
    <col min="5381" max="5381" width="15" style="424" customWidth="1"/>
    <col min="5382" max="5382" width="3.6640625" style="424" customWidth="1"/>
    <col min="5383" max="5384" width="13" style="424" customWidth="1"/>
    <col min="5385" max="5385" width="0" style="424" hidden="1" customWidth="1"/>
    <col min="5386" max="5387" width="9.33203125" style="424"/>
    <col min="5388" max="5388" width="15.83203125" style="424" customWidth="1"/>
    <col min="5389" max="5627" width="9.33203125" style="424"/>
    <col min="5628" max="5628" width="5" style="424" customWidth="1"/>
    <col min="5629" max="5629" width="9.33203125" style="424"/>
    <col min="5630" max="5630" width="21.6640625" style="424" customWidth="1"/>
    <col min="5631" max="5631" width="13.5" style="424" customWidth="1"/>
    <col min="5632" max="5632" width="10.5" style="424" customWidth="1"/>
    <col min="5633" max="5633" width="15.1640625" style="424" customWidth="1"/>
    <col min="5634" max="5634" width="3.6640625" style="424" customWidth="1"/>
    <col min="5635" max="5635" width="13.1640625" style="424" customWidth="1"/>
    <col min="5636" max="5636" width="3.83203125" style="424" customWidth="1"/>
    <col min="5637" max="5637" width="15" style="424" customWidth="1"/>
    <col min="5638" max="5638" width="3.6640625" style="424" customWidth="1"/>
    <col min="5639" max="5640" width="13" style="424" customWidth="1"/>
    <col min="5641" max="5641" width="0" style="424" hidden="1" customWidth="1"/>
    <col min="5642" max="5643" width="9.33203125" style="424"/>
    <col min="5644" max="5644" width="15.83203125" style="424" customWidth="1"/>
    <col min="5645" max="5883" width="9.33203125" style="424"/>
    <col min="5884" max="5884" width="5" style="424" customWidth="1"/>
    <col min="5885" max="5885" width="9.33203125" style="424"/>
    <col min="5886" max="5886" width="21.6640625" style="424" customWidth="1"/>
    <col min="5887" max="5887" width="13.5" style="424" customWidth="1"/>
    <col min="5888" max="5888" width="10.5" style="424" customWidth="1"/>
    <col min="5889" max="5889" width="15.1640625" style="424" customWidth="1"/>
    <col min="5890" max="5890" width="3.6640625" style="424" customWidth="1"/>
    <col min="5891" max="5891" width="13.1640625" style="424" customWidth="1"/>
    <col min="5892" max="5892" width="3.83203125" style="424" customWidth="1"/>
    <col min="5893" max="5893" width="15" style="424" customWidth="1"/>
    <col min="5894" max="5894" width="3.6640625" style="424" customWidth="1"/>
    <col min="5895" max="5896" width="13" style="424" customWidth="1"/>
    <col min="5897" max="5897" width="0" style="424" hidden="1" customWidth="1"/>
    <col min="5898" max="5899" width="9.33203125" style="424"/>
    <col min="5900" max="5900" width="15.83203125" style="424" customWidth="1"/>
    <col min="5901" max="6139" width="9.33203125" style="424"/>
    <col min="6140" max="6140" width="5" style="424" customWidth="1"/>
    <col min="6141" max="6141" width="9.33203125" style="424"/>
    <col min="6142" max="6142" width="21.6640625" style="424" customWidth="1"/>
    <col min="6143" max="6143" width="13.5" style="424" customWidth="1"/>
    <col min="6144" max="6144" width="10.5" style="424" customWidth="1"/>
    <col min="6145" max="6145" width="15.1640625" style="424" customWidth="1"/>
    <col min="6146" max="6146" width="3.6640625" style="424" customWidth="1"/>
    <col min="6147" max="6147" width="13.1640625" style="424" customWidth="1"/>
    <col min="6148" max="6148" width="3.83203125" style="424" customWidth="1"/>
    <col min="6149" max="6149" width="15" style="424" customWidth="1"/>
    <col min="6150" max="6150" width="3.6640625" style="424" customWidth="1"/>
    <col min="6151" max="6152" width="13" style="424" customWidth="1"/>
    <col min="6153" max="6153" width="0" style="424" hidden="1" customWidth="1"/>
    <col min="6154" max="6155" width="9.33203125" style="424"/>
    <col min="6156" max="6156" width="15.83203125" style="424" customWidth="1"/>
    <col min="6157" max="6395" width="9.33203125" style="424"/>
    <col min="6396" max="6396" width="5" style="424" customWidth="1"/>
    <col min="6397" max="6397" width="9.33203125" style="424"/>
    <col min="6398" max="6398" width="21.6640625" style="424" customWidth="1"/>
    <col min="6399" max="6399" width="13.5" style="424" customWidth="1"/>
    <col min="6400" max="6400" width="10.5" style="424" customWidth="1"/>
    <col min="6401" max="6401" width="15.1640625" style="424" customWidth="1"/>
    <col min="6402" max="6402" width="3.6640625" style="424" customWidth="1"/>
    <col min="6403" max="6403" width="13.1640625" style="424" customWidth="1"/>
    <col min="6404" max="6404" width="3.83203125" style="424" customWidth="1"/>
    <col min="6405" max="6405" width="15" style="424" customWidth="1"/>
    <col min="6406" max="6406" width="3.6640625" style="424" customWidth="1"/>
    <col min="6407" max="6408" width="13" style="424" customWidth="1"/>
    <col min="6409" max="6409" width="0" style="424" hidden="1" customWidth="1"/>
    <col min="6410" max="6411" width="9.33203125" style="424"/>
    <col min="6412" max="6412" width="15.83203125" style="424" customWidth="1"/>
    <col min="6413" max="6651" width="9.33203125" style="424"/>
    <col min="6652" max="6652" width="5" style="424" customWidth="1"/>
    <col min="6653" max="6653" width="9.33203125" style="424"/>
    <col min="6654" max="6654" width="21.6640625" style="424" customWidth="1"/>
    <col min="6655" max="6655" width="13.5" style="424" customWidth="1"/>
    <col min="6656" max="6656" width="10.5" style="424" customWidth="1"/>
    <col min="6657" max="6657" width="15.1640625" style="424" customWidth="1"/>
    <col min="6658" max="6658" width="3.6640625" style="424" customWidth="1"/>
    <col min="6659" max="6659" width="13.1640625" style="424" customWidth="1"/>
    <col min="6660" max="6660" width="3.83203125" style="424" customWidth="1"/>
    <col min="6661" max="6661" width="15" style="424" customWidth="1"/>
    <col min="6662" max="6662" width="3.6640625" style="424" customWidth="1"/>
    <col min="6663" max="6664" width="13" style="424" customWidth="1"/>
    <col min="6665" max="6665" width="0" style="424" hidden="1" customWidth="1"/>
    <col min="6666" max="6667" width="9.33203125" style="424"/>
    <col min="6668" max="6668" width="15.83203125" style="424" customWidth="1"/>
    <col min="6669" max="6907" width="9.33203125" style="424"/>
    <col min="6908" max="6908" width="5" style="424" customWidth="1"/>
    <col min="6909" max="6909" width="9.33203125" style="424"/>
    <col min="6910" max="6910" width="21.6640625" style="424" customWidth="1"/>
    <col min="6911" max="6911" width="13.5" style="424" customWidth="1"/>
    <col min="6912" max="6912" width="10.5" style="424" customWidth="1"/>
    <col min="6913" max="6913" width="15.1640625" style="424" customWidth="1"/>
    <col min="6914" max="6914" width="3.6640625" style="424" customWidth="1"/>
    <col min="6915" max="6915" width="13.1640625" style="424" customWidth="1"/>
    <col min="6916" max="6916" width="3.83203125" style="424" customWidth="1"/>
    <col min="6917" max="6917" width="15" style="424" customWidth="1"/>
    <col min="6918" max="6918" width="3.6640625" style="424" customWidth="1"/>
    <col min="6919" max="6920" width="13" style="424" customWidth="1"/>
    <col min="6921" max="6921" width="0" style="424" hidden="1" customWidth="1"/>
    <col min="6922" max="6923" width="9.33203125" style="424"/>
    <col min="6924" max="6924" width="15.83203125" style="424" customWidth="1"/>
    <col min="6925" max="7163" width="9.33203125" style="424"/>
    <col min="7164" max="7164" width="5" style="424" customWidth="1"/>
    <col min="7165" max="7165" width="9.33203125" style="424"/>
    <col min="7166" max="7166" width="21.6640625" style="424" customWidth="1"/>
    <col min="7167" max="7167" width="13.5" style="424" customWidth="1"/>
    <col min="7168" max="7168" width="10.5" style="424" customWidth="1"/>
    <col min="7169" max="7169" width="15.1640625" style="424" customWidth="1"/>
    <col min="7170" max="7170" width="3.6640625" style="424" customWidth="1"/>
    <col min="7171" max="7171" width="13.1640625" style="424" customWidth="1"/>
    <col min="7172" max="7172" width="3.83203125" style="424" customWidth="1"/>
    <col min="7173" max="7173" width="15" style="424" customWidth="1"/>
    <col min="7174" max="7174" width="3.6640625" style="424" customWidth="1"/>
    <col min="7175" max="7176" width="13" style="424" customWidth="1"/>
    <col min="7177" max="7177" width="0" style="424" hidden="1" customWidth="1"/>
    <col min="7178" max="7179" width="9.33203125" style="424"/>
    <col min="7180" max="7180" width="15.83203125" style="424" customWidth="1"/>
    <col min="7181" max="7419" width="9.33203125" style="424"/>
    <col min="7420" max="7420" width="5" style="424" customWidth="1"/>
    <col min="7421" max="7421" width="9.33203125" style="424"/>
    <col min="7422" max="7422" width="21.6640625" style="424" customWidth="1"/>
    <col min="7423" max="7423" width="13.5" style="424" customWidth="1"/>
    <col min="7424" max="7424" width="10.5" style="424" customWidth="1"/>
    <col min="7425" max="7425" width="15.1640625" style="424" customWidth="1"/>
    <col min="7426" max="7426" width="3.6640625" style="424" customWidth="1"/>
    <col min="7427" max="7427" width="13.1640625" style="424" customWidth="1"/>
    <col min="7428" max="7428" width="3.83203125" style="424" customWidth="1"/>
    <col min="7429" max="7429" width="15" style="424" customWidth="1"/>
    <col min="7430" max="7430" width="3.6640625" style="424" customWidth="1"/>
    <col min="7431" max="7432" width="13" style="424" customWidth="1"/>
    <col min="7433" max="7433" width="0" style="424" hidden="1" customWidth="1"/>
    <col min="7434" max="7435" width="9.33203125" style="424"/>
    <col min="7436" max="7436" width="15.83203125" style="424" customWidth="1"/>
    <col min="7437" max="7675" width="9.33203125" style="424"/>
    <col min="7676" max="7676" width="5" style="424" customWidth="1"/>
    <col min="7677" max="7677" width="9.33203125" style="424"/>
    <col min="7678" max="7678" width="21.6640625" style="424" customWidth="1"/>
    <col min="7679" max="7679" width="13.5" style="424" customWidth="1"/>
    <col min="7680" max="7680" width="10.5" style="424" customWidth="1"/>
    <col min="7681" max="7681" width="15.1640625" style="424" customWidth="1"/>
    <col min="7682" max="7682" width="3.6640625" style="424" customWidth="1"/>
    <col min="7683" max="7683" width="13.1640625" style="424" customWidth="1"/>
    <col min="7684" max="7684" width="3.83203125" style="424" customWidth="1"/>
    <col min="7685" max="7685" width="15" style="424" customWidth="1"/>
    <col min="7686" max="7686" width="3.6640625" style="424" customWidth="1"/>
    <col min="7687" max="7688" width="13" style="424" customWidth="1"/>
    <col min="7689" max="7689" width="0" style="424" hidden="1" customWidth="1"/>
    <col min="7690" max="7691" width="9.33203125" style="424"/>
    <col min="7692" max="7692" width="15.83203125" style="424" customWidth="1"/>
    <col min="7693" max="7931" width="9.33203125" style="424"/>
    <col min="7932" max="7932" width="5" style="424" customWidth="1"/>
    <col min="7933" max="7933" width="9.33203125" style="424"/>
    <col min="7934" max="7934" width="21.6640625" style="424" customWidth="1"/>
    <col min="7935" max="7935" width="13.5" style="424" customWidth="1"/>
    <col min="7936" max="7936" width="10.5" style="424" customWidth="1"/>
    <col min="7937" max="7937" width="15.1640625" style="424" customWidth="1"/>
    <col min="7938" max="7938" width="3.6640625" style="424" customWidth="1"/>
    <col min="7939" max="7939" width="13.1640625" style="424" customWidth="1"/>
    <col min="7940" max="7940" width="3.83203125" style="424" customWidth="1"/>
    <col min="7941" max="7941" width="15" style="424" customWidth="1"/>
    <col min="7942" max="7942" width="3.6640625" style="424" customWidth="1"/>
    <col min="7943" max="7944" width="13" style="424" customWidth="1"/>
    <col min="7945" max="7945" width="0" style="424" hidden="1" customWidth="1"/>
    <col min="7946" max="7947" width="9.33203125" style="424"/>
    <col min="7948" max="7948" width="15.83203125" style="424" customWidth="1"/>
    <col min="7949" max="8187" width="9.33203125" style="424"/>
    <col min="8188" max="8188" width="5" style="424" customWidth="1"/>
    <col min="8189" max="8189" width="9.33203125" style="424"/>
    <col min="8190" max="8190" width="21.6640625" style="424" customWidth="1"/>
    <col min="8191" max="8191" width="13.5" style="424" customWidth="1"/>
    <col min="8192" max="8192" width="10.5" style="424" customWidth="1"/>
    <col min="8193" max="8193" width="15.1640625" style="424" customWidth="1"/>
    <col min="8194" max="8194" width="3.6640625" style="424" customWidth="1"/>
    <col min="8195" max="8195" width="13.1640625" style="424" customWidth="1"/>
    <col min="8196" max="8196" width="3.83203125" style="424" customWidth="1"/>
    <col min="8197" max="8197" width="15" style="424" customWidth="1"/>
    <col min="8198" max="8198" width="3.6640625" style="424" customWidth="1"/>
    <col min="8199" max="8200" width="13" style="424" customWidth="1"/>
    <col min="8201" max="8201" width="0" style="424" hidden="1" customWidth="1"/>
    <col min="8202" max="8203" width="9.33203125" style="424"/>
    <col min="8204" max="8204" width="15.83203125" style="424" customWidth="1"/>
    <col min="8205" max="8443" width="9.33203125" style="424"/>
    <col min="8444" max="8444" width="5" style="424" customWidth="1"/>
    <col min="8445" max="8445" width="9.33203125" style="424"/>
    <col min="8446" max="8446" width="21.6640625" style="424" customWidth="1"/>
    <col min="8447" max="8447" width="13.5" style="424" customWidth="1"/>
    <col min="8448" max="8448" width="10.5" style="424" customWidth="1"/>
    <col min="8449" max="8449" width="15.1640625" style="424" customWidth="1"/>
    <col min="8450" max="8450" width="3.6640625" style="424" customWidth="1"/>
    <col min="8451" max="8451" width="13.1640625" style="424" customWidth="1"/>
    <col min="8452" max="8452" width="3.83203125" style="424" customWidth="1"/>
    <col min="8453" max="8453" width="15" style="424" customWidth="1"/>
    <col min="8454" max="8454" width="3.6640625" style="424" customWidth="1"/>
    <col min="8455" max="8456" width="13" style="424" customWidth="1"/>
    <col min="8457" max="8457" width="0" style="424" hidden="1" customWidth="1"/>
    <col min="8458" max="8459" width="9.33203125" style="424"/>
    <col min="8460" max="8460" width="15.83203125" style="424" customWidth="1"/>
    <col min="8461" max="8699" width="9.33203125" style="424"/>
    <col min="8700" max="8700" width="5" style="424" customWidth="1"/>
    <col min="8701" max="8701" width="9.33203125" style="424"/>
    <col min="8702" max="8702" width="21.6640625" style="424" customWidth="1"/>
    <col min="8703" max="8703" width="13.5" style="424" customWidth="1"/>
    <col min="8704" max="8704" width="10.5" style="424" customWidth="1"/>
    <col min="8705" max="8705" width="15.1640625" style="424" customWidth="1"/>
    <col min="8706" max="8706" width="3.6640625" style="424" customWidth="1"/>
    <col min="8707" max="8707" width="13.1640625" style="424" customWidth="1"/>
    <col min="8708" max="8708" width="3.83203125" style="424" customWidth="1"/>
    <col min="8709" max="8709" width="15" style="424" customWidth="1"/>
    <col min="8710" max="8710" width="3.6640625" style="424" customWidth="1"/>
    <col min="8711" max="8712" width="13" style="424" customWidth="1"/>
    <col min="8713" max="8713" width="0" style="424" hidden="1" customWidth="1"/>
    <col min="8714" max="8715" width="9.33203125" style="424"/>
    <col min="8716" max="8716" width="15.83203125" style="424" customWidth="1"/>
    <col min="8717" max="8955" width="9.33203125" style="424"/>
    <col min="8956" max="8956" width="5" style="424" customWidth="1"/>
    <col min="8957" max="8957" width="9.33203125" style="424"/>
    <col min="8958" max="8958" width="21.6640625" style="424" customWidth="1"/>
    <col min="8959" max="8959" width="13.5" style="424" customWidth="1"/>
    <col min="8960" max="8960" width="10.5" style="424" customWidth="1"/>
    <col min="8961" max="8961" width="15.1640625" style="424" customWidth="1"/>
    <col min="8962" max="8962" width="3.6640625" style="424" customWidth="1"/>
    <col min="8963" max="8963" width="13.1640625" style="424" customWidth="1"/>
    <col min="8964" max="8964" width="3.83203125" style="424" customWidth="1"/>
    <col min="8965" max="8965" width="15" style="424" customWidth="1"/>
    <col min="8966" max="8966" width="3.6640625" style="424" customWidth="1"/>
    <col min="8967" max="8968" width="13" style="424" customWidth="1"/>
    <col min="8969" max="8969" width="0" style="424" hidden="1" customWidth="1"/>
    <col min="8970" max="8971" width="9.33203125" style="424"/>
    <col min="8972" max="8972" width="15.83203125" style="424" customWidth="1"/>
    <col min="8973" max="9211" width="9.33203125" style="424"/>
    <col min="9212" max="9212" width="5" style="424" customWidth="1"/>
    <col min="9213" max="9213" width="9.33203125" style="424"/>
    <col min="9214" max="9214" width="21.6640625" style="424" customWidth="1"/>
    <col min="9215" max="9215" width="13.5" style="424" customWidth="1"/>
    <col min="9216" max="9216" width="10.5" style="424" customWidth="1"/>
    <col min="9217" max="9217" width="15.1640625" style="424" customWidth="1"/>
    <col min="9218" max="9218" width="3.6640625" style="424" customWidth="1"/>
    <col min="9219" max="9219" width="13.1640625" style="424" customWidth="1"/>
    <col min="9220" max="9220" width="3.83203125" style="424" customWidth="1"/>
    <col min="9221" max="9221" width="15" style="424" customWidth="1"/>
    <col min="9222" max="9222" width="3.6640625" style="424" customWidth="1"/>
    <col min="9223" max="9224" width="13" style="424" customWidth="1"/>
    <col min="9225" max="9225" width="0" style="424" hidden="1" customWidth="1"/>
    <col min="9226" max="9227" width="9.33203125" style="424"/>
    <col min="9228" max="9228" width="15.83203125" style="424" customWidth="1"/>
    <col min="9229" max="9467" width="9.33203125" style="424"/>
    <col min="9468" max="9468" width="5" style="424" customWidth="1"/>
    <col min="9469" max="9469" width="9.33203125" style="424"/>
    <col min="9470" max="9470" width="21.6640625" style="424" customWidth="1"/>
    <col min="9471" max="9471" width="13.5" style="424" customWidth="1"/>
    <col min="9472" max="9472" width="10.5" style="424" customWidth="1"/>
    <col min="9473" max="9473" width="15.1640625" style="424" customWidth="1"/>
    <col min="9474" max="9474" width="3.6640625" style="424" customWidth="1"/>
    <col min="9475" max="9475" width="13.1640625" style="424" customWidth="1"/>
    <col min="9476" max="9476" width="3.83203125" style="424" customWidth="1"/>
    <col min="9477" max="9477" width="15" style="424" customWidth="1"/>
    <col min="9478" max="9478" width="3.6640625" style="424" customWidth="1"/>
    <col min="9479" max="9480" width="13" style="424" customWidth="1"/>
    <col min="9481" max="9481" width="0" style="424" hidden="1" customWidth="1"/>
    <col min="9482" max="9483" width="9.33203125" style="424"/>
    <col min="9484" max="9484" width="15.83203125" style="424" customWidth="1"/>
    <col min="9485" max="9723" width="9.33203125" style="424"/>
    <col min="9724" max="9724" width="5" style="424" customWidth="1"/>
    <col min="9725" max="9725" width="9.33203125" style="424"/>
    <col min="9726" max="9726" width="21.6640625" style="424" customWidth="1"/>
    <col min="9727" max="9727" width="13.5" style="424" customWidth="1"/>
    <col min="9728" max="9728" width="10.5" style="424" customWidth="1"/>
    <col min="9729" max="9729" width="15.1640625" style="424" customWidth="1"/>
    <col min="9730" max="9730" width="3.6640625" style="424" customWidth="1"/>
    <col min="9731" max="9731" width="13.1640625" style="424" customWidth="1"/>
    <col min="9732" max="9732" width="3.83203125" style="424" customWidth="1"/>
    <col min="9733" max="9733" width="15" style="424" customWidth="1"/>
    <col min="9734" max="9734" width="3.6640625" style="424" customWidth="1"/>
    <col min="9735" max="9736" width="13" style="424" customWidth="1"/>
    <col min="9737" max="9737" width="0" style="424" hidden="1" customWidth="1"/>
    <col min="9738" max="9739" width="9.33203125" style="424"/>
    <col min="9740" max="9740" width="15.83203125" style="424" customWidth="1"/>
    <col min="9741" max="9979" width="9.33203125" style="424"/>
    <col min="9980" max="9980" width="5" style="424" customWidth="1"/>
    <col min="9981" max="9981" width="9.33203125" style="424"/>
    <col min="9982" max="9982" width="21.6640625" style="424" customWidth="1"/>
    <col min="9983" max="9983" width="13.5" style="424" customWidth="1"/>
    <col min="9984" max="9984" width="10.5" style="424" customWidth="1"/>
    <col min="9985" max="9985" width="15.1640625" style="424" customWidth="1"/>
    <col min="9986" max="9986" width="3.6640625" style="424" customWidth="1"/>
    <col min="9987" max="9987" width="13.1640625" style="424" customWidth="1"/>
    <col min="9988" max="9988" width="3.83203125" style="424" customWidth="1"/>
    <col min="9989" max="9989" width="15" style="424" customWidth="1"/>
    <col min="9990" max="9990" width="3.6640625" style="424" customWidth="1"/>
    <col min="9991" max="9992" width="13" style="424" customWidth="1"/>
    <col min="9993" max="9993" width="0" style="424" hidden="1" customWidth="1"/>
    <col min="9994" max="9995" width="9.33203125" style="424"/>
    <col min="9996" max="9996" width="15.83203125" style="424" customWidth="1"/>
    <col min="9997" max="10235" width="9.33203125" style="424"/>
    <col min="10236" max="10236" width="5" style="424" customWidth="1"/>
    <col min="10237" max="10237" width="9.33203125" style="424"/>
    <col min="10238" max="10238" width="21.6640625" style="424" customWidth="1"/>
    <col min="10239" max="10239" width="13.5" style="424" customWidth="1"/>
    <col min="10240" max="10240" width="10.5" style="424" customWidth="1"/>
    <col min="10241" max="10241" width="15.1640625" style="424" customWidth="1"/>
    <col min="10242" max="10242" width="3.6640625" style="424" customWidth="1"/>
    <col min="10243" max="10243" width="13.1640625" style="424" customWidth="1"/>
    <col min="10244" max="10244" width="3.83203125" style="424" customWidth="1"/>
    <col min="10245" max="10245" width="15" style="424" customWidth="1"/>
    <col min="10246" max="10246" width="3.6640625" style="424" customWidth="1"/>
    <col min="10247" max="10248" width="13" style="424" customWidth="1"/>
    <col min="10249" max="10249" width="0" style="424" hidden="1" customWidth="1"/>
    <col min="10250" max="10251" width="9.33203125" style="424"/>
    <col min="10252" max="10252" width="15.83203125" style="424" customWidth="1"/>
    <col min="10253" max="10491" width="9.33203125" style="424"/>
    <col min="10492" max="10492" width="5" style="424" customWidth="1"/>
    <col min="10493" max="10493" width="9.33203125" style="424"/>
    <col min="10494" max="10494" width="21.6640625" style="424" customWidth="1"/>
    <col min="10495" max="10495" width="13.5" style="424" customWidth="1"/>
    <col min="10496" max="10496" width="10.5" style="424" customWidth="1"/>
    <col min="10497" max="10497" width="15.1640625" style="424" customWidth="1"/>
    <col min="10498" max="10498" width="3.6640625" style="424" customWidth="1"/>
    <col min="10499" max="10499" width="13.1640625" style="424" customWidth="1"/>
    <col min="10500" max="10500" width="3.83203125" style="424" customWidth="1"/>
    <col min="10501" max="10501" width="15" style="424" customWidth="1"/>
    <col min="10502" max="10502" width="3.6640625" style="424" customWidth="1"/>
    <col min="10503" max="10504" width="13" style="424" customWidth="1"/>
    <col min="10505" max="10505" width="0" style="424" hidden="1" customWidth="1"/>
    <col min="10506" max="10507" width="9.33203125" style="424"/>
    <col min="10508" max="10508" width="15.83203125" style="424" customWidth="1"/>
    <col min="10509" max="10747" width="9.33203125" style="424"/>
    <col min="10748" max="10748" width="5" style="424" customWidth="1"/>
    <col min="10749" max="10749" width="9.33203125" style="424"/>
    <col min="10750" max="10750" width="21.6640625" style="424" customWidth="1"/>
    <col min="10751" max="10751" width="13.5" style="424" customWidth="1"/>
    <col min="10752" max="10752" width="10.5" style="424" customWidth="1"/>
    <col min="10753" max="10753" width="15.1640625" style="424" customWidth="1"/>
    <col min="10754" max="10754" width="3.6640625" style="424" customWidth="1"/>
    <col min="10755" max="10755" width="13.1640625" style="424" customWidth="1"/>
    <col min="10756" max="10756" width="3.83203125" style="424" customWidth="1"/>
    <col min="10757" max="10757" width="15" style="424" customWidth="1"/>
    <col min="10758" max="10758" width="3.6640625" style="424" customWidth="1"/>
    <col min="10759" max="10760" width="13" style="424" customWidth="1"/>
    <col min="10761" max="10761" width="0" style="424" hidden="1" customWidth="1"/>
    <col min="10762" max="10763" width="9.33203125" style="424"/>
    <col min="10764" max="10764" width="15.83203125" style="424" customWidth="1"/>
    <col min="10765" max="11003" width="9.33203125" style="424"/>
    <col min="11004" max="11004" width="5" style="424" customWidth="1"/>
    <col min="11005" max="11005" width="9.33203125" style="424"/>
    <col min="11006" max="11006" width="21.6640625" style="424" customWidth="1"/>
    <col min="11007" max="11007" width="13.5" style="424" customWidth="1"/>
    <col min="11008" max="11008" width="10.5" style="424" customWidth="1"/>
    <col min="11009" max="11009" width="15.1640625" style="424" customWidth="1"/>
    <col min="11010" max="11010" width="3.6640625" style="424" customWidth="1"/>
    <col min="11011" max="11011" width="13.1640625" style="424" customWidth="1"/>
    <col min="11012" max="11012" width="3.83203125" style="424" customWidth="1"/>
    <col min="11013" max="11013" width="15" style="424" customWidth="1"/>
    <col min="11014" max="11014" width="3.6640625" style="424" customWidth="1"/>
    <col min="11015" max="11016" width="13" style="424" customWidth="1"/>
    <col min="11017" max="11017" width="0" style="424" hidden="1" customWidth="1"/>
    <col min="11018" max="11019" width="9.33203125" style="424"/>
    <col min="11020" max="11020" width="15.83203125" style="424" customWidth="1"/>
    <col min="11021" max="11259" width="9.33203125" style="424"/>
    <col min="11260" max="11260" width="5" style="424" customWidth="1"/>
    <col min="11261" max="11261" width="9.33203125" style="424"/>
    <col min="11262" max="11262" width="21.6640625" style="424" customWidth="1"/>
    <col min="11263" max="11263" width="13.5" style="424" customWidth="1"/>
    <col min="11264" max="11264" width="10.5" style="424" customWidth="1"/>
    <col min="11265" max="11265" width="15.1640625" style="424" customWidth="1"/>
    <col min="11266" max="11266" width="3.6640625" style="424" customWidth="1"/>
    <col min="11267" max="11267" width="13.1640625" style="424" customWidth="1"/>
    <col min="11268" max="11268" width="3.83203125" style="424" customWidth="1"/>
    <col min="11269" max="11269" width="15" style="424" customWidth="1"/>
    <col min="11270" max="11270" width="3.6640625" style="424" customWidth="1"/>
    <col min="11271" max="11272" width="13" style="424" customWidth="1"/>
    <col min="11273" max="11273" width="0" style="424" hidden="1" customWidth="1"/>
    <col min="11274" max="11275" width="9.33203125" style="424"/>
    <col min="11276" max="11276" width="15.83203125" style="424" customWidth="1"/>
    <col min="11277" max="11515" width="9.33203125" style="424"/>
    <col min="11516" max="11516" width="5" style="424" customWidth="1"/>
    <col min="11517" max="11517" width="9.33203125" style="424"/>
    <col min="11518" max="11518" width="21.6640625" style="424" customWidth="1"/>
    <col min="11519" max="11519" width="13.5" style="424" customWidth="1"/>
    <col min="11520" max="11520" width="10.5" style="424" customWidth="1"/>
    <col min="11521" max="11521" width="15.1640625" style="424" customWidth="1"/>
    <col min="11522" max="11522" width="3.6640625" style="424" customWidth="1"/>
    <col min="11523" max="11523" width="13.1640625" style="424" customWidth="1"/>
    <col min="11524" max="11524" width="3.83203125" style="424" customWidth="1"/>
    <col min="11525" max="11525" width="15" style="424" customWidth="1"/>
    <col min="11526" max="11526" width="3.6640625" style="424" customWidth="1"/>
    <col min="11527" max="11528" width="13" style="424" customWidth="1"/>
    <col min="11529" max="11529" width="0" style="424" hidden="1" customWidth="1"/>
    <col min="11530" max="11531" width="9.33203125" style="424"/>
    <col min="11532" max="11532" width="15.83203125" style="424" customWidth="1"/>
    <col min="11533" max="11771" width="9.33203125" style="424"/>
    <col min="11772" max="11772" width="5" style="424" customWidth="1"/>
    <col min="11773" max="11773" width="9.33203125" style="424"/>
    <col min="11774" max="11774" width="21.6640625" style="424" customWidth="1"/>
    <col min="11775" max="11775" width="13.5" style="424" customWidth="1"/>
    <col min="11776" max="11776" width="10.5" style="424" customWidth="1"/>
    <col min="11777" max="11777" width="15.1640625" style="424" customWidth="1"/>
    <col min="11778" max="11778" width="3.6640625" style="424" customWidth="1"/>
    <col min="11779" max="11779" width="13.1640625" style="424" customWidth="1"/>
    <col min="11780" max="11780" width="3.83203125" style="424" customWidth="1"/>
    <col min="11781" max="11781" width="15" style="424" customWidth="1"/>
    <col min="11782" max="11782" width="3.6640625" style="424" customWidth="1"/>
    <col min="11783" max="11784" width="13" style="424" customWidth="1"/>
    <col min="11785" max="11785" width="0" style="424" hidden="1" customWidth="1"/>
    <col min="11786" max="11787" width="9.33203125" style="424"/>
    <col min="11788" max="11788" width="15.83203125" style="424" customWidth="1"/>
    <col min="11789" max="12027" width="9.33203125" style="424"/>
    <col min="12028" max="12028" width="5" style="424" customWidth="1"/>
    <col min="12029" max="12029" width="9.33203125" style="424"/>
    <col min="12030" max="12030" width="21.6640625" style="424" customWidth="1"/>
    <col min="12031" max="12031" width="13.5" style="424" customWidth="1"/>
    <col min="12032" max="12032" width="10.5" style="424" customWidth="1"/>
    <col min="12033" max="12033" width="15.1640625" style="424" customWidth="1"/>
    <col min="12034" max="12034" width="3.6640625" style="424" customWidth="1"/>
    <col min="12035" max="12035" width="13.1640625" style="424" customWidth="1"/>
    <col min="12036" max="12036" width="3.83203125" style="424" customWidth="1"/>
    <col min="12037" max="12037" width="15" style="424" customWidth="1"/>
    <col min="12038" max="12038" width="3.6640625" style="424" customWidth="1"/>
    <col min="12039" max="12040" width="13" style="424" customWidth="1"/>
    <col min="12041" max="12041" width="0" style="424" hidden="1" customWidth="1"/>
    <col min="12042" max="12043" width="9.33203125" style="424"/>
    <col min="12044" max="12044" width="15.83203125" style="424" customWidth="1"/>
    <col min="12045" max="12283" width="9.33203125" style="424"/>
    <col min="12284" max="12284" width="5" style="424" customWidth="1"/>
    <col min="12285" max="12285" width="9.33203125" style="424"/>
    <col min="12286" max="12286" width="21.6640625" style="424" customWidth="1"/>
    <col min="12287" max="12287" width="13.5" style="424" customWidth="1"/>
    <col min="12288" max="12288" width="10.5" style="424" customWidth="1"/>
    <col min="12289" max="12289" width="15.1640625" style="424" customWidth="1"/>
    <col min="12290" max="12290" width="3.6640625" style="424" customWidth="1"/>
    <col min="12291" max="12291" width="13.1640625" style="424" customWidth="1"/>
    <col min="12292" max="12292" width="3.83203125" style="424" customWidth="1"/>
    <col min="12293" max="12293" width="15" style="424" customWidth="1"/>
    <col min="12294" max="12294" width="3.6640625" style="424" customWidth="1"/>
    <col min="12295" max="12296" width="13" style="424" customWidth="1"/>
    <col min="12297" max="12297" width="0" style="424" hidden="1" customWidth="1"/>
    <col min="12298" max="12299" width="9.33203125" style="424"/>
    <col min="12300" max="12300" width="15.83203125" style="424" customWidth="1"/>
    <col min="12301" max="12539" width="9.33203125" style="424"/>
    <col min="12540" max="12540" width="5" style="424" customWidth="1"/>
    <col min="12541" max="12541" width="9.33203125" style="424"/>
    <col min="12542" max="12542" width="21.6640625" style="424" customWidth="1"/>
    <col min="12543" max="12543" width="13.5" style="424" customWidth="1"/>
    <col min="12544" max="12544" width="10.5" style="424" customWidth="1"/>
    <col min="12545" max="12545" width="15.1640625" style="424" customWidth="1"/>
    <col min="12546" max="12546" width="3.6640625" style="424" customWidth="1"/>
    <col min="12547" max="12547" width="13.1640625" style="424" customWidth="1"/>
    <col min="12548" max="12548" width="3.83203125" style="424" customWidth="1"/>
    <col min="12549" max="12549" width="15" style="424" customWidth="1"/>
    <col min="12550" max="12550" width="3.6640625" style="424" customWidth="1"/>
    <col min="12551" max="12552" width="13" style="424" customWidth="1"/>
    <col min="12553" max="12553" width="0" style="424" hidden="1" customWidth="1"/>
    <col min="12554" max="12555" width="9.33203125" style="424"/>
    <col min="12556" max="12556" width="15.83203125" style="424" customWidth="1"/>
    <col min="12557" max="12795" width="9.33203125" style="424"/>
    <col min="12796" max="12796" width="5" style="424" customWidth="1"/>
    <col min="12797" max="12797" width="9.33203125" style="424"/>
    <col min="12798" max="12798" width="21.6640625" style="424" customWidth="1"/>
    <col min="12799" max="12799" width="13.5" style="424" customWidth="1"/>
    <col min="12800" max="12800" width="10.5" style="424" customWidth="1"/>
    <col min="12801" max="12801" width="15.1640625" style="424" customWidth="1"/>
    <col min="12802" max="12802" width="3.6640625" style="424" customWidth="1"/>
    <col min="12803" max="12803" width="13.1640625" style="424" customWidth="1"/>
    <col min="12804" max="12804" width="3.83203125" style="424" customWidth="1"/>
    <col min="12805" max="12805" width="15" style="424" customWidth="1"/>
    <col min="12806" max="12806" width="3.6640625" style="424" customWidth="1"/>
    <col min="12807" max="12808" width="13" style="424" customWidth="1"/>
    <col min="12809" max="12809" width="0" style="424" hidden="1" customWidth="1"/>
    <col min="12810" max="12811" width="9.33203125" style="424"/>
    <col min="12812" max="12812" width="15.83203125" style="424" customWidth="1"/>
    <col min="12813" max="13051" width="9.33203125" style="424"/>
    <col min="13052" max="13052" width="5" style="424" customWidth="1"/>
    <col min="13053" max="13053" width="9.33203125" style="424"/>
    <col min="13054" max="13054" width="21.6640625" style="424" customWidth="1"/>
    <col min="13055" max="13055" width="13.5" style="424" customWidth="1"/>
    <col min="13056" max="13056" width="10.5" style="424" customWidth="1"/>
    <col min="13057" max="13057" width="15.1640625" style="424" customWidth="1"/>
    <col min="13058" max="13058" width="3.6640625" style="424" customWidth="1"/>
    <col min="13059" max="13059" width="13.1640625" style="424" customWidth="1"/>
    <col min="13060" max="13060" width="3.83203125" style="424" customWidth="1"/>
    <col min="13061" max="13061" width="15" style="424" customWidth="1"/>
    <col min="13062" max="13062" width="3.6640625" style="424" customWidth="1"/>
    <col min="13063" max="13064" width="13" style="424" customWidth="1"/>
    <col min="13065" max="13065" width="0" style="424" hidden="1" customWidth="1"/>
    <col min="13066" max="13067" width="9.33203125" style="424"/>
    <col min="13068" max="13068" width="15.83203125" style="424" customWidth="1"/>
    <col min="13069" max="13307" width="9.33203125" style="424"/>
    <col min="13308" max="13308" width="5" style="424" customWidth="1"/>
    <col min="13309" max="13309" width="9.33203125" style="424"/>
    <col min="13310" max="13310" width="21.6640625" style="424" customWidth="1"/>
    <col min="13311" max="13311" width="13.5" style="424" customWidth="1"/>
    <col min="13312" max="13312" width="10.5" style="424" customWidth="1"/>
    <col min="13313" max="13313" width="15.1640625" style="424" customWidth="1"/>
    <col min="13314" max="13314" width="3.6640625" style="424" customWidth="1"/>
    <col min="13315" max="13315" width="13.1640625" style="424" customWidth="1"/>
    <col min="13316" max="13316" width="3.83203125" style="424" customWidth="1"/>
    <col min="13317" max="13317" width="15" style="424" customWidth="1"/>
    <col min="13318" max="13318" width="3.6640625" style="424" customWidth="1"/>
    <col min="13319" max="13320" width="13" style="424" customWidth="1"/>
    <col min="13321" max="13321" width="0" style="424" hidden="1" customWidth="1"/>
    <col min="13322" max="13323" width="9.33203125" style="424"/>
    <col min="13324" max="13324" width="15.83203125" style="424" customWidth="1"/>
    <col min="13325" max="13563" width="9.33203125" style="424"/>
    <col min="13564" max="13564" width="5" style="424" customWidth="1"/>
    <col min="13565" max="13565" width="9.33203125" style="424"/>
    <col min="13566" max="13566" width="21.6640625" style="424" customWidth="1"/>
    <col min="13567" max="13567" width="13.5" style="424" customWidth="1"/>
    <col min="13568" max="13568" width="10.5" style="424" customWidth="1"/>
    <col min="13569" max="13569" width="15.1640625" style="424" customWidth="1"/>
    <col min="13570" max="13570" width="3.6640625" style="424" customWidth="1"/>
    <col min="13571" max="13571" width="13.1640625" style="424" customWidth="1"/>
    <col min="13572" max="13572" width="3.83203125" style="424" customWidth="1"/>
    <col min="13573" max="13573" width="15" style="424" customWidth="1"/>
    <col min="13574" max="13574" width="3.6640625" style="424" customWidth="1"/>
    <col min="13575" max="13576" width="13" style="424" customWidth="1"/>
    <col min="13577" max="13577" width="0" style="424" hidden="1" customWidth="1"/>
    <col min="13578" max="13579" width="9.33203125" style="424"/>
    <col min="13580" max="13580" width="15.83203125" style="424" customWidth="1"/>
    <col min="13581" max="13819" width="9.33203125" style="424"/>
    <col min="13820" max="13820" width="5" style="424" customWidth="1"/>
    <col min="13821" max="13821" width="9.33203125" style="424"/>
    <col min="13822" max="13822" width="21.6640625" style="424" customWidth="1"/>
    <col min="13823" max="13823" width="13.5" style="424" customWidth="1"/>
    <col min="13824" max="13824" width="10.5" style="424" customWidth="1"/>
    <col min="13825" max="13825" width="15.1640625" style="424" customWidth="1"/>
    <col min="13826" max="13826" width="3.6640625" style="424" customWidth="1"/>
    <col min="13827" max="13827" width="13.1640625" style="424" customWidth="1"/>
    <col min="13828" max="13828" width="3.83203125" style="424" customWidth="1"/>
    <col min="13829" max="13829" width="15" style="424" customWidth="1"/>
    <col min="13830" max="13830" width="3.6640625" style="424" customWidth="1"/>
    <col min="13831" max="13832" width="13" style="424" customWidth="1"/>
    <col min="13833" max="13833" width="0" style="424" hidden="1" customWidth="1"/>
    <col min="13834" max="13835" width="9.33203125" style="424"/>
    <col min="13836" max="13836" width="15.83203125" style="424" customWidth="1"/>
    <col min="13837" max="14075" width="9.33203125" style="424"/>
    <col min="14076" max="14076" width="5" style="424" customWidth="1"/>
    <col min="14077" max="14077" width="9.33203125" style="424"/>
    <col min="14078" max="14078" width="21.6640625" style="424" customWidth="1"/>
    <col min="14079" max="14079" width="13.5" style="424" customWidth="1"/>
    <col min="14080" max="14080" width="10.5" style="424" customWidth="1"/>
    <col min="14081" max="14081" width="15.1640625" style="424" customWidth="1"/>
    <col min="14082" max="14082" width="3.6640625" style="424" customWidth="1"/>
    <col min="14083" max="14083" width="13.1640625" style="424" customWidth="1"/>
    <col min="14084" max="14084" width="3.83203125" style="424" customWidth="1"/>
    <col min="14085" max="14085" width="15" style="424" customWidth="1"/>
    <col min="14086" max="14086" width="3.6640625" style="424" customWidth="1"/>
    <col min="14087" max="14088" width="13" style="424" customWidth="1"/>
    <col min="14089" max="14089" width="0" style="424" hidden="1" customWidth="1"/>
    <col min="14090" max="14091" width="9.33203125" style="424"/>
    <col min="14092" max="14092" width="15.83203125" style="424" customWidth="1"/>
    <col min="14093" max="14331" width="9.33203125" style="424"/>
    <col min="14332" max="14332" width="5" style="424" customWidth="1"/>
    <col min="14333" max="14333" width="9.33203125" style="424"/>
    <col min="14334" max="14334" width="21.6640625" style="424" customWidth="1"/>
    <col min="14335" max="14335" width="13.5" style="424" customWidth="1"/>
    <col min="14336" max="14336" width="10.5" style="424" customWidth="1"/>
    <col min="14337" max="14337" width="15.1640625" style="424" customWidth="1"/>
    <col min="14338" max="14338" width="3.6640625" style="424" customWidth="1"/>
    <col min="14339" max="14339" width="13.1640625" style="424" customWidth="1"/>
    <col min="14340" max="14340" width="3.83203125" style="424" customWidth="1"/>
    <col min="14341" max="14341" width="15" style="424" customWidth="1"/>
    <col min="14342" max="14342" width="3.6640625" style="424" customWidth="1"/>
    <col min="14343" max="14344" width="13" style="424" customWidth="1"/>
    <col min="14345" max="14345" width="0" style="424" hidden="1" customWidth="1"/>
    <col min="14346" max="14347" width="9.33203125" style="424"/>
    <col min="14348" max="14348" width="15.83203125" style="424" customWidth="1"/>
    <col min="14349" max="14587" width="9.33203125" style="424"/>
    <col min="14588" max="14588" width="5" style="424" customWidth="1"/>
    <col min="14589" max="14589" width="9.33203125" style="424"/>
    <col min="14590" max="14590" width="21.6640625" style="424" customWidth="1"/>
    <col min="14591" max="14591" width="13.5" style="424" customWidth="1"/>
    <col min="14592" max="14592" width="10.5" style="424" customWidth="1"/>
    <col min="14593" max="14593" width="15.1640625" style="424" customWidth="1"/>
    <col min="14594" max="14594" width="3.6640625" style="424" customWidth="1"/>
    <col min="14595" max="14595" width="13.1640625" style="424" customWidth="1"/>
    <col min="14596" max="14596" width="3.83203125" style="424" customWidth="1"/>
    <col min="14597" max="14597" width="15" style="424" customWidth="1"/>
    <col min="14598" max="14598" width="3.6640625" style="424" customWidth="1"/>
    <col min="14599" max="14600" width="13" style="424" customWidth="1"/>
    <col min="14601" max="14601" width="0" style="424" hidden="1" customWidth="1"/>
    <col min="14602" max="14603" width="9.33203125" style="424"/>
    <col min="14604" max="14604" width="15.83203125" style="424" customWidth="1"/>
    <col min="14605" max="14843" width="9.33203125" style="424"/>
    <col min="14844" max="14844" width="5" style="424" customWidth="1"/>
    <col min="14845" max="14845" width="9.33203125" style="424"/>
    <col min="14846" max="14846" width="21.6640625" style="424" customWidth="1"/>
    <col min="14847" max="14847" width="13.5" style="424" customWidth="1"/>
    <col min="14848" max="14848" width="10.5" style="424" customWidth="1"/>
    <col min="14849" max="14849" width="15.1640625" style="424" customWidth="1"/>
    <col min="14850" max="14850" width="3.6640625" style="424" customWidth="1"/>
    <col min="14851" max="14851" width="13.1640625" style="424" customWidth="1"/>
    <col min="14852" max="14852" width="3.83203125" style="424" customWidth="1"/>
    <col min="14853" max="14853" width="15" style="424" customWidth="1"/>
    <col min="14854" max="14854" width="3.6640625" style="424" customWidth="1"/>
    <col min="14855" max="14856" width="13" style="424" customWidth="1"/>
    <col min="14857" max="14857" width="0" style="424" hidden="1" customWidth="1"/>
    <col min="14858" max="14859" width="9.33203125" style="424"/>
    <col min="14860" max="14860" width="15.83203125" style="424" customWidth="1"/>
    <col min="14861" max="15099" width="9.33203125" style="424"/>
    <col min="15100" max="15100" width="5" style="424" customWidth="1"/>
    <col min="15101" max="15101" width="9.33203125" style="424"/>
    <col min="15102" max="15102" width="21.6640625" style="424" customWidth="1"/>
    <col min="15103" max="15103" width="13.5" style="424" customWidth="1"/>
    <col min="15104" max="15104" width="10.5" style="424" customWidth="1"/>
    <col min="15105" max="15105" width="15.1640625" style="424" customWidth="1"/>
    <col min="15106" max="15106" width="3.6640625" style="424" customWidth="1"/>
    <col min="15107" max="15107" width="13.1640625" style="424" customWidth="1"/>
    <col min="15108" max="15108" width="3.83203125" style="424" customWidth="1"/>
    <col min="15109" max="15109" width="15" style="424" customWidth="1"/>
    <col min="15110" max="15110" width="3.6640625" style="424" customWidth="1"/>
    <col min="15111" max="15112" width="13" style="424" customWidth="1"/>
    <col min="15113" max="15113" width="0" style="424" hidden="1" customWidth="1"/>
    <col min="15114" max="15115" width="9.33203125" style="424"/>
    <col min="15116" max="15116" width="15.83203125" style="424" customWidth="1"/>
    <col min="15117" max="15355" width="9.33203125" style="424"/>
    <col min="15356" max="15356" width="5" style="424" customWidth="1"/>
    <col min="15357" max="15357" width="9.33203125" style="424"/>
    <col min="15358" max="15358" width="21.6640625" style="424" customWidth="1"/>
    <col min="15359" max="15359" width="13.5" style="424" customWidth="1"/>
    <col min="15360" max="15360" width="10.5" style="424" customWidth="1"/>
    <col min="15361" max="15361" width="15.1640625" style="424" customWidth="1"/>
    <col min="15362" max="15362" width="3.6640625" style="424" customWidth="1"/>
    <col min="15363" max="15363" width="13.1640625" style="424" customWidth="1"/>
    <col min="15364" max="15364" width="3.83203125" style="424" customWidth="1"/>
    <col min="15365" max="15365" width="15" style="424" customWidth="1"/>
    <col min="15366" max="15366" width="3.6640625" style="424" customWidth="1"/>
    <col min="15367" max="15368" width="13" style="424" customWidth="1"/>
    <col min="15369" max="15369" width="0" style="424" hidden="1" customWidth="1"/>
    <col min="15370" max="15371" width="9.33203125" style="424"/>
    <col min="15372" max="15372" width="15.83203125" style="424" customWidth="1"/>
    <col min="15373" max="15611" width="9.33203125" style="424"/>
    <col min="15612" max="15612" width="5" style="424" customWidth="1"/>
    <col min="15613" max="15613" width="9.33203125" style="424"/>
    <col min="15614" max="15614" width="21.6640625" style="424" customWidth="1"/>
    <col min="15615" max="15615" width="13.5" style="424" customWidth="1"/>
    <col min="15616" max="15616" width="10.5" style="424" customWidth="1"/>
    <col min="15617" max="15617" width="15.1640625" style="424" customWidth="1"/>
    <col min="15618" max="15618" width="3.6640625" style="424" customWidth="1"/>
    <col min="15619" max="15619" width="13.1640625" style="424" customWidth="1"/>
    <col min="15620" max="15620" width="3.83203125" style="424" customWidth="1"/>
    <col min="15621" max="15621" width="15" style="424" customWidth="1"/>
    <col min="15622" max="15622" width="3.6640625" style="424" customWidth="1"/>
    <col min="15623" max="15624" width="13" style="424" customWidth="1"/>
    <col min="15625" max="15625" width="0" style="424" hidden="1" customWidth="1"/>
    <col min="15626" max="15627" width="9.33203125" style="424"/>
    <col min="15628" max="15628" width="15.83203125" style="424" customWidth="1"/>
    <col min="15629" max="15867" width="9.33203125" style="424"/>
    <col min="15868" max="15868" width="5" style="424" customWidth="1"/>
    <col min="15869" max="15869" width="9.33203125" style="424"/>
    <col min="15870" max="15870" width="21.6640625" style="424" customWidth="1"/>
    <col min="15871" max="15871" width="13.5" style="424" customWidth="1"/>
    <col min="15872" max="15872" width="10.5" style="424" customWidth="1"/>
    <col min="15873" max="15873" width="15.1640625" style="424" customWidth="1"/>
    <col min="15874" max="15874" width="3.6640625" style="424" customWidth="1"/>
    <col min="15875" max="15875" width="13.1640625" style="424" customWidth="1"/>
    <col min="15876" max="15876" width="3.83203125" style="424" customWidth="1"/>
    <col min="15877" max="15877" width="15" style="424" customWidth="1"/>
    <col min="15878" max="15878" width="3.6640625" style="424" customWidth="1"/>
    <col min="15879" max="15880" width="13" style="424" customWidth="1"/>
    <col min="15881" max="15881" width="0" style="424" hidden="1" customWidth="1"/>
    <col min="15882" max="15883" width="9.33203125" style="424"/>
    <col min="15884" max="15884" width="15.83203125" style="424" customWidth="1"/>
    <col min="15885" max="16123" width="9.33203125" style="424"/>
    <col min="16124" max="16124" width="5" style="424" customWidth="1"/>
    <col min="16125" max="16125" width="9.33203125" style="424"/>
    <col min="16126" max="16126" width="21.6640625" style="424" customWidth="1"/>
    <col min="16127" max="16127" width="13.5" style="424" customWidth="1"/>
    <col min="16128" max="16128" width="10.5" style="424" customWidth="1"/>
    <col min="16129" max="16129" width="15.1640625" style="424" customWidth="1"/>
    <col min="16130" max="16130" width="3.6640625" style="424" customWidth="1"/>
    <col min="16131" max="16131" width="13.1640625" style="424" customWidth="1"/>
    <col min="16132" max="16132" width="3.83203125" style="424" customWidth="1"/>
    <col min="16133" max="16133" width="15" style="424" customWidth="1"/>
    <col min="16134" max="16134" width="3.6640625" style="424" customWidth="1"/>
    <col min="16135" max="16136" width="13" style="424" customWidth="1"/>
    <col min="16137" max="16137" width="0" style="424" hidden="1" customWidth="1"/>
    <col min="16138" max="16139" width="9.33203125" style="424"/>
    <col min="16140" max="16140" width="15.83203125" style="424" customWidth="1"/>
    <col min="16141" max="16384" width="9.33203125" style="424"/>
  </cols>
  <sheetData>
    <row r="2" spans="1:18">
      <c r="A2" s="424"/>
      <c r="B2" s="425"/>
      <c r="C2" s="597" t="s">
        <v>53</v>
      </c>
      <c r="D2" s="597"/>
      <c r="E2" s="597"/>
      <c r="F2" s="597"/>
      <c r="G2" s="597"/>
      <c r="H2" s="597"/>
      <c r="I2" s="597"/>
      <c r="J2" s="597"/>
      <c r="K2" s="597"/>
      <c r="L2" s="582" t="str">
        <f>+'CPA Proposed Rate 596'!G1</f>
        <v>CNGC Advice W18-09-02</v>
      </c>
    </row>
    <row r="3" spans="1:18">
      <c r="A3" s="424"/>
      <c r="B3" s="425"/>
      <c r="C3" s="598" t="s">
        <v>230</v>
      </c>
      <c r="D3" s="598"/>
      <c r="E3" s="598"/>
      <c r="F3" s="598"/>
      <c r="G3" s="598"/>
      <c r="H3" s="598"/>
      <c r="I3" s="598"/>
      <c r="J3" s="598"/>
      <c r="K3" s="598"/>
      <c r="L3" s="583" t="s">
        <v>229</v>
      </c>
    </row>
    <row r="4" spans="1:18">
      <c r="A4" s="424"/>
      <c r="B4" s="425"/>
      <c r="C4" s="598" t="s">
        <v>245</v>
      </c>
      <c r="D4" s="598"/>
      <c r="E4" s="598"/>
      <c r="F4" s="598"/>
      <c r="G4" s="598"/>
      <c r="H4" s="598"/>
      <c r="I4" s="598"/>
      <c r="J4" s="598"/>
      <c r="K4" s="598"/>
      <c r="L4" s="583" t="s">
        <v>183</v>
      </c>
      <c r="M4" s="426" t="s">
        <v>56</v>
      </c>
    </row>
    <row r="5" spans="1:18">
      <c r="A5" s="424"/>
      <c r="B5" s="425"/>
      <c r="C5" s="597" t="s">
        <v>55</v>
      </c>
      <c r="D5" s="597"/>
      <c r="E5" s="597"/>
      <c r="F5" s="597"/>
      <c r="G5" s="597"/>
      <c r="H5" s="597"/>
      <c r="I5" s="597"/>
      <c r="J5" s="597"/>
      <c r="K5" s="597"/>
      <c r="L5" s="425" t="s">
        <v>156</v>
      </c>
      <c r="M5" s="426" t="s">
        <v>56</v>
      </c>
    </row>
    <row r="7" spans="1:18">
      <c r="A7" s="427"/>
      <c r="B7" s="428"/>
      <c r="C7" s="429"/>
      <c r="D7" s="429"/>
      <c r="E7" s="430"/>
      <c r="F7" s="431"/>
      <c r="G7" s="432"/>
      <c r="H7" s="431"/>
      <c r="I7" s="432"/>
      <c r="J7" s="432"/>
      <c r="K7" s="433" t="s">
        <v>57</v>
      </c>
      <c r="L7" s="429"/>
      <c r="M7" s="429"/>
      <c r="N7" s="434"/>
    </row>
    <row r="8" spans="1:18">
      <c r="A8" s="435" t="s">
        <v>7</v>
      </c>
      <c r="B8" s="436"/>
      <c r="C8" s="437"/>
      <c r="D8" s="438" t="s">
        <v>52</v>
      </c>
      <c r="E8" s="439" t="s">
        <v>58</v>
      </c>
      <c r="F8" s="435" t="s">
        <v>244</v>
      </c>
      <c r="G8" s="432"/>
      <c r="H8" s="435" t="s">
        <v>60</v>
      </c>
      <c r="I8" s="432"/>
      <c r="J8" s="432"/>
      <c r="K8" s="440" t="s">
        <v>180</v>
      </c>
      <c r="L8" s="441" t="s">
        <v>61</v>
      </c>
      <c r="M8" s="438" t="s">
        <v>62</v>
      </c>
      <c r="N8" s="442" t="s">
        <v>222</v>
      </c>
    </row>
    <row r="9" spans="1:18">
      <c r="A9" s="435" t="s">
        <v>10</v>
      </c>
      <c r="B9" s="443" t="s">
        <v>0</v>
      </c>
      <c r="C9" s="441"/>
      <c r="D9" s="438" t="s">
        <v>63</v>
      </c>
      <c r="E9" s="439" t="s">
        <v>64</v>
      </c>
      <c r="F9" s="435" t="s">
        <v>65</v>
      </c>
      <c r="G9" s="432"/>
      <c r="H9" s="435" t="s">
        <v>66</v>
      </c>
      <c r="I9" s="432"/>
      <c r="J9" s="432"/>
      <c r="K9" s="440" t="s">
        <v>67</v>
      </c>
      <c r="L9" s="441" t="s">
        <v>67</v>
      </c>
      <c r="M9" s="441" t="s">
        <v>67</v>
      </c>
      <c r="N9" s="442" t="s">
        <v>67</v>
      </c>
    </row>
    <row r="10" spans="1:18" s="448" customFormat="1">
      <c r="A10" s="442"/>
      <c r="B10" s="599" t="s">
        <v>15</v>
      </c>
      <c r="C10" s="600"/>
      <c r="D10" s="438" t="s">
        <v>16</v>
      </c>
      <c r="E10" s="439" t="s">
        <v>17</v>
      </c>
      <c r="F10" s="444" t="s">
        <v>18</v>
      </c>
      <c r="G10" s="445"/>
      <c r="H10" s="444" t="s">
        <v>68</v>
      </c>
      <c r="I10" s="445"/>
      <c r="J10" s="445"/>
      <c r="K10" s="446" t="s">
        <v>107</v>
      </c>
      <c r="L10" s="438" t="s">
        <v>69</v>
      </c>
      <c r="M10" s="438" t="s">
        <v>71</v>
      </c>
      <c r="N10" s="447" t="s">
        <v>70</v>
      </c>
    </row>
    <row r="11" spans="1:18">
      <c r="A11" s="449"/>
      <c r="B11" s="450" t="s">
        <v>72</v>
      </c>
      <c r="C11" s="451"/>
      <c r="D11" s="451"/>
      <c r="E11" s="451"/>
      <c r="F11" s="451"/>
      <c r="H11" s="452"/>
      <c r="K11" s="453"/>
      <c r="L11" s="451"/>
      <c r="M11" s="454"/>
    </row>
    <row r="12" spans="1:18">
      <c r="A12" s="435">
        <v>1</v>
      </c>
      <c r="B12" s="455"/>
      <c r="C12" s="432"/>
      <c r="D12" s="438"/>
      <c r="E12" s="456"/>
      <c r="F12" s="457"/>
      <c r="G12" s="432"/>
      <c r="H12" s="458"/>
      <c r="I12" s="432"/>
      <c r="J12" s="432"/>
      <c r="K12" s="459"/>
      <c r="L12" s="460"/>
      <c r="M12" s="461"/>
      <c r="N12" s="462"/>
      <c r="R12" s="463"/>
    </row>
    <row r="13" spans="1:18">
      <c r="A13" s="435">
        <v>2</v>
      </c>
      <c r="B13" s="455" t="s">
        <v>137</v>
      </c>
      <c r="C13" s="464"/>
      <c r="D13" s="438" t="s">
        <v>76</v>
      </c>
      <c r="E13" s="456">
        <f>+'Bills-Therms-Revs'!F58</f>
        <v>186554</v>
      </c>
      <c r="F13" s="457">
        <f>+'Test Period Volumes'!B35</f>
        <v>120761916.60802943</v>
      </c>
      <c r="G13" s="465"/>
      <c r="H13" s="457">
        <f>+'Bills-Therms-Revs'!I12+'Bills-Therms-Revs'!I15+'Bills-Therms-Revs'!I16</f>
        <v>115712024</v>
      </c>
      <c r="I13" s="432"/>
      <c r="J13" s="465"/>
      <c r="K13" s="459">
        <f>+'CPA Proposed Rate 596'!F12</f>
        <v>1.3889999999999998E-2</v>
      </c>
      <c r="L13" s="460">
        <f>F13*K13</f>
        <v>1677383.0216855286</v>
      </c>
      <c r="M13" s="461" t="e">
        <f>L13/#REF!</f>
        <v>#REF!</v>
      </c>
      <c r="N13" s="466">
        <f t="shared" ref="N13:N17" si="0">+L13/H13</f>
        <v>1.4496185994339954E-2</v>
      </c>
      <c r="R13" s="463"/>
    </row>
    <row r="14" spans="1:18">
      <c r="A14" s="435">
        <v>3</v>
      </c>
      <c r="B14" s="455" t="s">
        <v>138</v>
      </c>
      <c r="C14" s="432"/>
      <c r="D14" s="438" t="s">
        <v>82</v>
      </c>
      <c r="E14" s="456">
        <f>+'Bills-Therms-Revs'!F59</f>
        <v>26029</v>
      </c>
      <c r="F14" s="457">
        <f>+'Test Period Volumes'!C35</f>
        <v>85789305.268135309</v>
      </c>
      <c r="G14" s="432"/>
      <c r="H14" s="457">
        <f>+'Bills-Therms-Revs'!I19+'Bills-Therms-Revs'!I22+'Bills-Therms-Revs'!I23</f>
        <v>74328878</v>
      </c>
      <c r="I14" s="432"/>
      <c r="J14" s="432"/>
      <c r="K14" s="459">
        <f>+'CPA Proposed Rate 596'!F13</f>
        <v>1.3889999999999998E-2</v>
      </c>
      <c r="L14" s="460">
        <f>ROUND(F14*K14,0)</f>
        <v>1191613</v>
      </c>
      <c r="M14" s="461" t="e">
        <f>ROUND(L14/#REF!,4)</f>
        <v>#REF!</v>
      </c>
      <c r="N14" s="466">
        <f t="shared" si="0"/>
        <v>1.6031629052708156E-2</v>
      </c>
      <c r="R14" s="463"/>
    </row>
    <row r="15" spans="1:18">
      <c r="A15" s="435">
        <v>4</v>
      </c>
      <c r="B15" s="455" t="s">
        <v>139</v>
      </c>
      <c r="C15" s="464"/>
      <c r="D15" s="438" t="s">
        <v>86</v>
      </c>
      <c r="E15" s="456">
        <f>+'Bills-Therms-Revs'!F63</f>
        <v>466</v>
      </c>
      <c r="F15" s="457">
        <f>+'Test Period Volumes'!D35</f>
        <v>12424358.728348296</v>
      </c>
      <c r="G15" s="432"/>
      <c r="H15" s="457">
        <f>+'Bills-Therms-Revs'!I27</f>
        <v>8588587</v>
      </c>
      <c r="I15" s="432"/>
      <c r="J15" s="432"/>
      <c r="K15" s="459">
        <f>+'CPA Proposed Rate 596'!F15</f>
        <v>1.3889999999999998E-2</v>
      </c>
      <c r="L15" s="460">
        <f t="shared" ref="L15:L17" si="1">F15*K15</f>
        <v>172574.3427367578</v>
      </c>
      <c r="M15" s="461" t="e">
        <f>L15/#REF!</f>
        <v>#REF!</v>
      </c>
      <c r="N15" s="466">
        <f t="shared" si="0"/>
        <v>2.0093449916355019E-2</v>
      </c>
      <c r="R15" s="463"/>
    </row>
    <row r="16" spans="1:18">
      <c r="A16" s="435">
        <v>5</v>
      </c>
      <c r="B16" s="455" t="s">
        <v>83</v>
      </c>
      <c r="C16" s="432"/>
      <c r="D16" s="438" t="s">
        <v>84</v>
      </c>
      <c r="E16" s="456">
        <f>+'Bills-Therms-Revs'!F62</f>
        <v>87</v>
      </c>
      <c r="F16" s="457">
        <f>+'Test Period Volumes'!E35</f>
        <v>14072730.724713795</v>
      </c>
      <c r="G16" s="465"/>
      <c r="H16" s="457">
        <f>+'Bills-Therms-Revs'!I28+'Bills-Therms-Revs'!I20+'Bills-Therms-Revs'!I31</f>
        <v>9092266</v>
      </c>
      <c r="I16" s="465"/>
      <c r="J16" s="465"/>
      <c r="K16" s="459">
        <f>+'CPA Proposed Rate 596'!F14</f>
        <v>1.3889999999999998E-2</v>
      </c>
      <c r="L16" s="460">
        <f t="shared" si="1"/>
        <v>195470.22976627457</v>
      </c>
      <c r="M16" s="461" t="e">
        <f>L16/#REF!</f>
        <v>#REF!</v>
      </c>
      <c r="N16" s="466">
        <f t="shared" si="0"/>
        <v>2.1498516405731482E-2</v>
      </c>
    </row>
    <row r="17" spans="1:18">
      <c r="A17" s="435">
        <v>8</v>
      </c>
      <c r="B17" s="455" t="s">
        <v>140</v>
      </c>
      <c r="C17" s="432"/>
      <c r="D17" s="438" t="s">
        <v>87</v>
      </c>
      <c r="E17" s="456">
        <f>+'Bills-Therms-Revs'!F64</f>
        <v>9</v>
      </c>
      <c r="F17" s="457">
        <f>+'Test Period Volumes'!F35</f>
        <v>2177105.6707731728</v>
      </c>
      <c r="G17" s="465"/>
      <c r="H17" s="457">
        <f>+'Bills-Therms-Revs'!I39</f>
        <v>1251852</v>
      </c>
      <c r="I17" s="432"/>
      <c r="J17" s="465"/>
      <c r="K17" s="459">
        <f>+'CPA Proposed Rate 596'!F16</f>
        <v>1.3889999999999998E-2</v>
      </c>
      <c r="L17" s="460">
        <f t="shared" si="1"/>
        <v>30239.997767039364</v>
      </c>
      <c r="M17" s="461" t="e">
        <f>L17/#REF!</f>
        <v>#REF!</v>
      </c>
      <c r="N17" s="466">
        <f t="shared" si="0"/>
        <v>2.4156208375302642E-2</v>
      </c>
      <c r="R17" s="463"/>
    </row>
    <row r="18" spans="1:18" s="476" customFormat="1">
      <c r="A18" s="444">
        <v>10</v>
      </c>
      <c r="B18" s="450" t="s">
        <v>90</v>
      </c>
      <c r="C18" s="467"/>
      <c r="D18" s="468"/>
      <c r="E18" s="469">
        <f>SUM(E12:E17)</f>
        <v>213145</v>
      </c>
      <c r="F18" s="470">
        <f>SUM(F12:F17)</f>
        <v>235225417</v>
      </c>
      <c r="G18" s="471"/>
      <c r="H18" s="470">
        <f>SUM(H12:H17)</f>
        <v>208973607</v>
      </c>
      <c r="I18" s="471"/>
      <c r="J18" s="471"/>
      <c r="K18" s="472"/>
      <c r="L18" s="473">
        <f>SUM(L12:L17)</f>
        <v>3267280.5919556003</v>
      </c>
      <c r="M18" s="474" t="e">
        <f>L18/#REF!</f>
        <v>#REF!</v>
      </c>
      <c r="N18" s="475"/>
    </row>
    <row r="19" spans="1:18">
      <c r="A19" s="477"/>
      <c r="B19" s="478" t="s">
        <v>91</v>
      </c>
      <c r="C19" s="479"/>
      <c r="D19" s="479"/>
      <c r="E19" s="480"/>
      <c r="F19" s="480"/>
      <c r="G19" s="481"/>
      <c r="H19" s="482"/>
      <c r="J19" s="481"/>
      <c r="K19" s="483"/>
      <c r="L19" s="484"/>
      <c r="M19" s="485"/>
      <c r="N19" s="486"/>
    </row>
    <row r="20" spans="1:18">
      <c r="A20" s="487">
        <v>11</v>
      </c>
      <c r="B20" s="488"/>
      <c r="C20" s="428"/>
      <c r="D20" s="431"/>
      <c r="E20" s="489"/>
      <c r="F20" s="458">
        <f>'[13]Bills-Therms-Revs'!G46</f>
        <v>0</v>
      </c>
      <c r="H20" s="489">
        <f>'[13]Bills-Therms-Revs'!I46</f>
        <v>0</v>
      </c>
      <c r="K20" s="490"/>
      <c r="L20" s="491"/>
      <c r="M20" s="492"/>
      <c r="N20" s="462"/>
    </row>
    <row r="21" spans="1:18">
      <c r="A21" s="487">
        <v>12</v>
      </c>
      <c r="B21" s="493" t="s">
        <v>203</v>
      </c>
      <c r="C21" s="436"/>
      <c r="D21" s="435" t="s">
        <v>92</v>
      </c>
      <c r="E21" s="457">
        <f>+'Bills-Therms-Revs'!F67</f>
        <v>191</v>
      </c>
      <c r="F21" s="457">
        <f>+'Bills-Therms-Revs'!G44</f>
        <v>431839404</v>
      </c>
      <c r="G21" s="481"/>
      <c r="H21" s="457">
        <f>+'Bills-Therms-Revs'!I44</f>
        <v>17478407</v>
      </c>
      <c r="I21" s="455"/>
      <c r="J21" s="481"/>
      <c r="K21" s="494"/>
      <c r="L21" s="495"/>
      <c r="M21" s="492"/>
      <c r="N21" s="466"/>
    </row>
    <row r="22" spans="1:18">
      <c r="A22" s="487">
        <v>13</v>
      </c>
      <c r="B22" s="493" t="s">
        <v>204</v>
      </c>
      <c r="C22" s="436"/>
      <c r="D22" s="444" t="s">
        <v>199</v>
      </c>
      <c r="E22" s="496">
        <f>+'Bills-Therms-Revs'!F68</f>
        <v>11</v>
      </c>
      <c r="F22" s="496">
        <f>+'Bills-Therms-Revs'!G45</f>
        <v>280370242</v>
      </c>
      <c r="H22" s="457">
        <f>+'Bills-Therms-Revs'!I45</f>
        <v>6119015</v>
      </c>
      <c r="K22" s="494"/>
      <c r="L22" s="495"/>
      <c r="M22" s="485"/>
      <c r="N22" s="497"/>
    </row>
    <row r="23" spans="1:18">
      <c r="A23" s="498">
        <v>14</v>
      </c>
      <c r="B23" s="499" t="s">
        <v>205</v>
      </c>
      <c r="C23" s="467"/>
      <c r="D23" s="468"/>
      <c r="E23" s="500">
        <f>SUM(E20:E22)</f>
        <v>202</v>
      </c>
      <c r="F23" s="500">
        <f>SUM(F20:F22)</f>
        <v>712209646</v>
      </c>
      <c r="H23" s="500">
        <f>SUM(H20:H22)</f>
        <v>23597422</v>
      </c>
      <c r="I23" s="501"/>
      <c r="J23" s="501"/>
      <c r="K23" s="502"/>
      <c r="L23" s="503"/>
      <c r="M23" s="504"/>
      <c r="N23" s="505"/>
    </row>
    <row r="24" spans="1:18">
      <c r="A24" s="506"/>
      <c r="B24" s="507"/>
      <c r="C24" s="501"/>
      <c r="D24" s="501"/>
      <c r="E24" s="508"/>
      <c r="F24" s="509"/>
      <c r="G24" s="501"/>
      <c r="H24" s="508"/>
      <c r="I24" s="501"/>
      <c r="J24" s="501"/>
      <c r="K24" s="510"/>
      <c r="L24" s="511"/>
      <c r="M24" s="512"/>
      <c r="N24" s="501"/>
    </row>
    <row r="25" spans="1:18">
      <c r="A25" s="449">
        <v>15</v>
      </c>
      <c r="B25" s="499" t="s">
        <v>206</v>
      </c>
      <c r="C25" s="467"/>
      <c r="D25" s="467"/>
      <c r="E25" s="513">
        <f>+E23+E18</f>
        <v>213347</v>
      </c>
      <c r="F25" s="513">
        <f>+F23+F18</f>
        <v>947435063</v>
      </c>
      <c r="G25" s="509"/>
      <c r="H25" s="513">
        <f>+H23+H18</f>
        <v>232571029</v>
      </c>
      <c r="I25" s="509"/>
      <c r="J25" s="501"/>
      <c r="K25" s="502"/>
      <c r="L25" s="503">
        <f>+L23+L18</f>
        <v>3267280.5919556003</v>
      </c>
      <c r="M25" s="476"/>
      <c r="N25" s="514">
        <f>+L25/H25</f>
        <v>1.4048527909964231E-2</v>
      </c>
    </row>
  </sheetData>
  <mergeCells count="5">
    <mergeCell ref="C2:K2"/>
    <mergeCell ref="C4:K4"/>
    <mergeCell ref="C5:K5"/>
    <mergeCell ref="B10:C10"/>
    <mergeCell ref="C3:K3"/>
  </mergeCells>
  <printOptions horizontalCentered="1"/>
  <pageMargins left="0.25" right="0.25" top="1" bottom="0.49" header="0.5" footer="0.27"/>
  <pageSetup orientation="landscape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69"/>
  <sheetViews>
    <sheetView zoomScaleNormal="100" workbookViewId="0">
      <selection activeCell="A6" sqref="A6:E6"/>
    </sheetView>
  </sheetViews>
  <sheetFormatPr defaultColWidth="12" defaultRowHeight="15"/>
  <cols>
    <col min="1" max="1" width="5.33203125" style="63" customWidth="1"/>
    <col min="2" max="2" width="28.6640625" style="48" bestFit="1" customWidth="1"/>
    <col min="3" max="3" width="18.83203125" style="48" customWidth="1"/>
    <col min="4" max="4" width="1.83203125" style="48" customWidth="1"/>
    <col min="5" max="5" width="20" style="48" customWidth="1"/>
    <col min="6" max="6" width="1.83203125" style="48" customWidth="1"/>
    <col min="7" max="7" width="36.33203125" style="48" customWidth="1"/>
    <col min="8" max="8" width="12.6640625" style="48" customWidth="1"/>
    <col min="9" max="9" width="12.33203125" style="48" customWidth="1"/>
    <col min="10" max="10" width="5.83203125" style="48" customWidth="1"/>
    <col min="11" max="16384" width="12" style="48"/>
  </cols>
  <sheetData>
    <row r="1" spans="1:17" ht="15" customHeight="1">
      <c r="H1" s="334" t="str">
        <f>+'CPA Amount of Change'!L2</f>
        <v>CNGC Advice W18-09-02</v>
      </c>
    </row>
    <row r="2" spans="1:17" ht="15" customHeight="1">
      <c r="A2" s="48"/>
      <c r="B2" s="123"/>
      <c r="H2" s="583" t="s">
        <v>229</v>
      </c>
    </row>
    <row r="3" spans="1:17" ht="15" customHeight="1">
      <c r="A3" s="48"/>
      <c r="B3" s="123"/>
      <c r="C3" s="596" t="s">
        <v>53</v>
      </c>
      <c r="D3" s="596"/>
      <c r="E3" s="596"/>
      <c r="F3" s="596"/>
      <c r="G3" s="596"/>
      <c r="H3" s="583" t="s">
        <v>176</v>
      </c>
    </row>
    <row r="4" spans="1:17" ht="15" customHeight="1">
      <c r="A4" s="48"/>
      <c r="B4" s="123"/>
      <c r="C4" s="596" t="s">
        <v>237</v>
      </c>
      <c r="D4" s="596"/>
      <c r="E4" s="596"/>
      <c r="F4" s="596"/>
      <c r="G4" s="596"/>
      <c r="H4" s="123"/>
    </row>
    <row r="5" spans="1:17" ht="15" customHeight="1">
      <c r="A5" s="48"/>
      <c r="B5" s="123"/>
      <c r="C5" s="596" t="s">
        <v>241</v>
      </c>
      <c r="D5" s="596"/>
      <c r="E5" s="596"/>
      <c r="F5" s="596"/>
      <c r="G5" s="596"/>
      <c r="H5" s="123"/>
      <c r="I5" s="125"/>
    </row>
    <row r="6" spans="1:17" ht="15.75">
      <c r="C6" s="596" t="s">
        <v>55</v>
      </c>
      <c r="D6" s="596"/>
      <c r="E6" s="596"/>
      <c r="F6" s="596"/>
      <c r="G6" s="596"/>
    </row>
    <row r="8" spans="1:17" ht="15.75">
      <c r="A8" s="517"/>
      <c r="B8" s="516"/>
      <c r="C8" s="516"/>
      <c r="D8" s="516"/>
      <c r="E8" s="516"/>
      <c r="F8" s="516"/>
      <c r="G8" s="518" t="s">
        <v>57</v>
      </c>
      <c r="H8" s="516"/>
      <c r="I8" s="516"/>
      <c r="J8" s="516"/>
    </row>
    <row r="9" spans="1:17" ht="15.75">
      <c r="A9" s="518" t="s">
        <v>7</v>
      </c>
      <c r="B9" s="516"/>
      <c r="C9" s="516"/>
      <c r="D9" s="516"/>
      <c r="E9" s="519" t="s">
        <v>95</v>
      </c>
      <c r="F9" s="516"/>
      <c r="G9" s="518" t="s">
        <v>52</v>
      </c>
      <c r="H9" s="518" t="s">
        <v>61</v>
      </c>
      <c r="I9" s="518" t="s">
        <v>62</v>
      </c>
      <c r="J9" s="516"/>
    </row>
    <row r="10" spans="1:17" s="63" customFormat="1" ht="15.75">
      <c r="A10" s="518" t="s">
        <v>10</v>
      </c>
      <c r="B10" s="518" t="s">
        <v>0</v>
      </c>
      <c r="C10" s="518" t="s">
        <v>96</v>
      </c>
      <c r="D10" s="517"/>
      <c r="E10" s="584" t="s">
        <v>246</v>
      </c>
      <c r="F10" s="517"/>
      <c r="G10" s="518" t="s">
        <v>67</v>
      </c>
      <c r="H10" s="518" t="s">
        <v>67</v>
      </c>
      <c r="I10" s="518" t="s">
        <v>67</v>
      </c>
      <c r="J10" s="517"/>
    </row>
    <row r="11" spans="1:17" s="63" customFormat="1" ht="15.75">
      <c r="A11" s="520"/>
      <c r="B11" s="521" t="s">
        <v>15</v>
      </c>
      <c r="C11" s="521" t="s">
        <v>16</v>
      </c>
      <c r="D11" s="520"/>
      <c r="E11" s="521" t="s">
        <v>17</v>
      </c>
      <c r="F11" s="520"/>
      <c r="G11" s="521" t="s">
        <v>18</v>
      </c>
      <c r="H11" s="521" t="s">
        <v>19</v>
      </c>
      <c r="I11" s="521" t="s">
        <v>107</v>
      </c>
      <c r="J11" s="517"/>
    </row>
    <row r="12" spans="1:17" ht="8.25" customHeight="1">
      <c r="A12" s="517"/>
      <c r="B12" s="516"/>
      <c r="C12" s="516"/>
      <c r="D12" s="516"/>
      <c r="E12" s="516"/>
      <c r="F12" s="516"/>
      <c r="G12" s="516"/>
      <c r="H12" s="516"/>
      <c r="I12" s="516"/>
      <c r="J12" s="516"/>
    </row>
    <row r="13" spans="1:17" ht="15.75">
      <c r="A13" s="518">
        <v>1</v>
      </c>
      <c r="B13" s="522" t="s">
        <v>114</v>
      </c>
      <c r="C13" s="370">
        <f>+'CPA Amount of Change'!F13</f>
        <v>120761916.60802943</v>
      </c>
      <c r="D13" s="420"/>
      <c r="E13" s="370">
        <f>+'CPA Amount of Change'!H13</f>
        <v>115712024</v>
      </c>
      <c r="F13" s="516"/>
      <c r="G13" s="527">
        <f>+'CPA Amount of Change'!K13</f>
        <v>1.3889999999999998E-2</v>
      </c>
      <c r="H13" s="524">
        <f>+G13*C13</f>
        <v>1677383.0216855286</v>
      </c>
      <c r="I13" s="525">
        <f t="shared" ref="I13:I19" si="0">+H13/E13</f>
        <v>1.4496185994339954E-2</v>
      </c>
      <c r="J13" s="516"/>
      <c r="Q13" s="206"/>
    </row>
    <row r="14" spans="1:17" ht="15.75">
      <c r="A14" s="517"/>
      <c r="B14" s="516"/>
      <c r="C14" s="370"/>
      <c r="D14" s="420"/>
      <c r="E14" s="370"/>
      <c r="F14" s="516"/>
      <c r="G14" s="527"/>
      <c r="H14" s="524"/>
      <c r="I14" s="525"/>
      <c r="J14" s="516"/>
      <c r="Q14" s="206"/>
    </row>
    <row r="15" spans="1:17" ht="15.75">
      <c r="A15" s="518">
        <v>2</v>
      </c>
      <c r="B15" s="522" t="s">
        <v>115</v>
      </c>
      <c r="C15" s="370">
        <f>+'CPA Amount of Change'!F14</f>
        <v>85789305.268135309</v>
      </c>
      <c r="D15" s="420"/>
      <c r="E15" s="370">
        <f>+'CPA Amount of Change'!H14</f>
        <v>74328878</v>
      </c>
      <c r="F15" s="516"/>
      <c r="G15" s="527">
        <f>+'CPA Amount of Change'!K14</f>
        <v>1.3889999999999998E-2</v>
      </c>
      <c r="H15" s="524">
        <f>+G15*C15</f>
        <v>1191613.4501743992</v>
      </c>
      <c r="I15" s="525">
        <f t="shared" si="0"/>
        <v>1.6031635109229003E-2</v>
      </c>
      <c r="J15" s="516"/>
      <c r="Q15" s="206"/>
    </row>
    <row r="16" spans="1:17" ht="15.75">
      <c r="A16" s="517"/>
      <c r="B16" s="516"/>
      <c r="C16" s="370"/>
      <c r="D16" s="420"/>
      <c r="E16" s="370"/>
      <c r="F16" s="516"/>
      <c r="G16" s="527"/>
      <c r="H16" s="524"/>
      <c r="I16" s="525"/>
      <c r="J16" s="516"/>
      <c r="Q16" s="206"/>
    </row>
    <row r="17" spans="1:17" ht="15.75">
      <c r="A17" s="518">
        <v>3</v>
      </c>
      <c r="B17" s="522" t="s">
        <v>116</v>
      </c>
      <c r="C17" s="370">
        <f>+'CPA Amount of Change'!F15</f>
        <v>12424358.728348296</v>
      </c>
      <c r="D17" s="420"/>
      <c r="E17" s="370">
        <f>+'CPA Amount of Change'!H15</f>
        <v>8588587</v>
      </c>
      <c r="F17" s="516"/>
      <c r="G17" s="527">
        <f>+'CPA Amount of Change'!K15</f>
        <v>1.3889999999999998E-2</v>
      </c>
      <c r="H17" s="524">
        <f>+G17*C17</f>
        <v>172574.3427367578</v>
      </c>
      <c r="I17" s="525">
        <f t="shared" si="0"/>
        <v>2.0093449916355019E-2</v>
      </c>
      <c r="J17" s="516"/>
      <c r="Q17" s="206"/>
    </row>
    <row r="18" spans="1:17" ht="15.75">
      <c r="A18" s="517"/>
      <c r="B18" s="516"/>
      <c r="C18" s="370"/>
      <c r="D18" s="420"/>
      <c r="E18" s="370"/>
      <c r="F18" s="516"/>
      <c r="G18" s="527"/>
      <c r="H18" s="524"/>
      <c r="I18" s="525"/>
      <c r="J18" s="516"/>
      <c r="Q18" s="206"/>
    </row>
    <row r="19" spans="1:17" ht="15.75">
      <c r="A19" s="517">
        <v>4</v>
      </c>
      <c r="B19" s="516" t="s">
        <v>117</v>
      </c>
      <c r="C19" s="370">
        <f>+'CPA Amount of Change'!F16</f>
        <v>14072730.724713795</v>
      </c>
      <c r="D19" s="420"/>
      <c r="E19" s="370">
        <f>+'CPA Amount of Change'!H16</f>
        <v>9092266</v>
      </c>
      <c r="F19" s="516"/>
      <c r="G19" s="527">
        <f>+'CPA Amount of Change'!K16</f>
        <v>1.3889999999999998E-2</v>
      </c>
      <c r="H19" s="524">
        <f>+G19*C19</f>
        <v>195470.22976627457</v>
      </c>
      <c r="I19" s="525">
        <f t="shared" si="0"/>
        <v>2.1498516405731482E-2</v>
      </c>
      <c r="J19" s="516"/>
      <c r="Q19" s="206"/>
    </row>
    <row r="20" spans="1:17" ht="15.75">
      <c r="A20" s="517"/>
      <c r="B20" s="516"/>
      <c r="C20" s="370"/>
      <c r="D20" s="420"/>
      <c r="E20" s="370"/>
      <c r="F20" s="516"/>
      <c r="G20" s="527"/>
      <c r="H20" s="524"/>
      <c r="I20" s="525"/>
      <c r="J20" s="516"/>
      <c r="Q20" s="206"/>
    </row>
    <row r="21" spans="1:17" ht="15.75">
      <c r="A21" s="518">
        <v>5</v>
      </c>
      <c r="B21" s="522" t="s">
        <v>118</v>
      </c>
      <c r="C21" s="370">
        <f>+'CPA Amount of Change'!F17</f>
        <v>2177105.6707731728</v>
      </c>
      <c r="D21" s="420"/>
      <c r="E21" s="370">
        <f>+'CPA Amount of Change'!H17</f>
        <v>1251852</v>
      </c>
      <c r="F21" s="516"/>
      <c r="G21" s="527">
        <f>+'CPA Amount of Change'!K17</f>
        <v>1.3889999999999998E-2</v>
      </c>
      <c r="H21" s="524">
        <f>+G21*C21</f>
        <v>30239.997767039364</v>
      </c>
      <c r="I21" s="525">
        <f>+H21/E21</f>
        <v>2.4156208375302642E-2</v>
      </c>
      <c r="J21" s="516"/>
      <c r="Q21" s="206"/>
    </row>
    <row r="22" spans="1:17" ht="15.75">
      <c r="A22" s="517"/>
      <c r="B22" s="516"/>
      <c r="C22" s="420"/>
      <c r="D22" s="420"/>
      <c r="E22" s="420"/>
      <c r="F22" s="516"/>
      <c r="G22" s="528"/>
      <c r="H22" s="516"/>
      <c r="I22" s="525"/>
      <c r="J22" s="516"/>
    </row>
    <row r="23" spans="1:17" ht="15.75">
      <c r="A23" s="517"/>
      <c r="B23" s="516"/>
      <c r="C23" s="420"/>
      <c r="D23" s="420"/>
      <c r="E23" s="420"/>
      <c r="F23" s="516"/>
      <c r="G23" s="528"/>
      <c r="H23" s="524"/>
      <c r="I23" s="525"/>
      <c r="J23" s="516"/>
    </row>
    <row r="24" spans="1:17">
      <c r="H24" s="56"/>
      <c r="I24" s="130"/>
    </row>
    <row r="25" spans="1:17">
      <c r="H25" s="56"/>
      <c r="I25" s="130"/>
    </row>
    <row r="26" spans="1:17">
      <c r="H26" s="56"/>
      <c r="I26" s="130"/>
    </row>
    <row r="57" spans="5:9">
      <c r="G57" s="59"/>
    </row>
    <row r="58" spans="5:9">
      <c r="H58" s="59"/>
    </row>
    <row r="59" spans="5:9">
      <c r="E59" s="7"/>
      <c r="G59" s="7"/>
      <c r="H59" s="7"/>
      <c r="I59" s="7"/>
    </row>
    <row r="60" spans="5:9">
      <c r="E60" s="7"/>
      <c r="G60" s="7"/>
      <c r="H60" s="7"/>
      <c r="I60" s="7"/>
    </row>
    <row r="61" spans="5:9">
      <c r="E61" s="7"/>
      <c r="G61" s="7"/>
      <c r="H61" s="7"/>
      <c r="I61" s="7"/>
    </row>
    <row r="62" spans="5:9">
      <c r="E62" s="7"/>
      <c r="G62" s="7"/>
      <c r="H62" s="7"/>
      <c r="I62" s="7"/>
    </row>
    <row r="63" spans="5:9">
      <c r="E63" s="7"/>
      <c r="G63" s="7"/>
      <c r="H63" s="7"/>
      <c r="I63" s="7"/>
    </row>
    <row r="64" spans="5:9">
      <c r="E64" s="7"/>
      <c r="G64" s="7"/>
      <c r="H64" s="7"/>
      <c r="I64" s="7"/>
    </row>
    <row r="65" spans="2:9">
      <c r="E65" s="7"/>
      <c r="G65" s="7"/>
      <c r="H65" s="7"/>
      <c r="I65" s="7"/>
    </row>
    <row r="69" spans="2:9">
      <c r="B69" s="59"/>
    </row>
  </sheetData>
  <mergeCells count="4">
    <mergeCell ref="C6:G6"/>
    <mergeCell ref="C5:G5"/>
    <mergeCell ref="C4:G4"/>
    <mergeCell ref="C3:G3"/>
  </mergeCells>
  <phoneticPr fontId="12" type="noConversion"/>
  <printOptions horizontalCentered="1"/>
  <pageMargins left="0.2" right="0.2" top="1" bottom="0.43" header="0.24" footer="0.17"/>
  <pageSetup scale="95" orientation="portrait" horizontalDpi="4294967292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2:O26"/>
  <sheetViews>
    <sheetView zoomScaleNormal="100" workbookViewId="0">
      <selection activeCell="A6" sqref="A6:E6"/>
    </sheetView>
  </sheetViews>
  <sheetFormatPr defaultColWidth="12" defaultRowHeight="15"/>
  <cols>
    <col min="1" max="1" width="7" style="63" customWidth="1"/>
    <col min="2" max="2" width="27" style="48" bestFit="1" customWidth="1"/>
    <col min="3" max="3" width="16.1640625" style="48" customWidth="1"/>
    <col min="4" max="4" width="1.83203125" style="48" customWidth="1"/>
    <col min="5" max="5" width="19" style="48" bestFit="1" customWidth="1"/>
    <col min="6" max="6" width="1.83203125" style="48" customWidth="1"/>
    <col min="7" max="7" width="20.83203125" style="48" customWidth="1"/>
    <col min="8" max="8" width="9.5" style="48" customWidth="1"/>
    <col min="9" max="9" width="15.33203125" style="48" customWidth="1"/>
    <col min="10" max="10" width="1.83203125" style="48" customWidth="1"/>
    <col min="11" max="16384" width="12" style="48"/>
  </cols>
  <sheetData>
    <row r="2" spans="1:15" ht="15.75">
      <c r="A2" s="48"/>
      <c r="B2" s="47"/>
      <c r="C2" s="596" t="s">
        <v>53</v>
      </c>
      <c r="D2" s="596"/>
      <c r="E2" s="596"/>
      <c r="F2" s="596"/>
      <c r="G2" s="596"/>
      <c r="H2" s="596"/>
      <c r="I2" s="47"/>
      <c r="K2" s="334" t="str">
        <f>+'CPA Cost by Class'!H1</f>
        <v>CNGC Advice W18-09-02</v>
      </c>
    </row>
    <row r="3" spans="1:15" ht="15.75">
      <c r="A3" s="48"/>
      <c r="C3" s="535" t="s">
        <v>237</v>
      </c>
      <c r="D3" s="535"/>
      <c r="E3" s="535"/>
      <c r="F3" s="535"/>
      <c r="G3" s="535"/>
      <c r="H3" s="535"/>
      <c r="I3" s="535"/>
      <c r="K3" s="583" t="s">
        <v>229</v>
      </c>
    </row>
    <row r="4" spans="1:15" ht="15.75">
      <c r="A4" s="48"/>
      <c r="B4" s="47"/>
      <c r="C4" s="601" t="s">
        <v>241</v>
      </c>
      <c r="D4" s="596"/>
      <c r="E4" s="596"/>
      <c r="F4" s="596"/>
      <c r="G4" s="596"/>
      <c r="H4" s="596"/>
      <c r="I4" s="47"/>
      <c r="K4" s="583" t="s">
        <v>182</v>
      </c>
    </row>
    <row r="5" spans="1:15" ht="15.75">
      <c r="A5" s="48"/>
      <c r="B5" s="47"/>
      <c r="C5" s="596" t="s">
        <v>55</v>
      </c>
      <c r="D5" s="596"/>
      <c r="E5" s="596"/>
      <c r="F5" s="596"/>
      <c r="G5" s="596"/>
      <c r="H5" s="596"/>
      <c r="I5" s="47"/>
      <c r="J5" s="57"/>
    </row>
    <row r="6" spans="1:15">
      <c r="C6" s="47"/>
      <c r="D6" s="47"/>
      <c r="E6" s="47"/>
      <c r="F6" s="47"/>
      <c r="G6" s="47"/>
      <c r="H6" s="47"/>
      <c r="I6" s="47"/>
      <c r="J6" s="57"/>
    </row>
    <row r="7" spans="1:15" s="63" customFormat="1" ht="15.75">
      <c r="A7" s="517"/>
      <c r="B7" s="517"/>
      <c r="C7" s="518" t="s">
        <v>97</v>
      </c>
      <c r="D7" s="517"/>
      <c r="E7" s="517"/>
      <c r="F7" s="517"/>
      <c r="G7" s="518" t="s">
        <v>98</v>
      </c>
      <c r="H7" s="517"/>
      <c r="I7" s="517"/>
      <c r="J7" s="517"/>
      <c r="K7" s="517"/>
    </row>
    <row r="8" spans="1:15" s="63" customFormat="1" ht="15.75">
      <c r="A8" s="518" t="s">
        <v>7</v>
      </c>
      <c r="B8" s="517"/>
      <c r="C8" s="518" t="s">
        <v>99</v>
      </c>
      <c r="D8" s="517"/>
      <c r="E8" s="518" t="s">
        <v>100</v>
      </c>
      <c r="F8" s="517"/>
      <c r="G8" s="518" t="s">
        <v>101</v>
      </c>
      <c r="H8" s="517"/>
      <c r="I8" s="518" t="s">
        <v>6</v>
      </c>
      <c r="J8" s="517"/>
      <c r="K8" s="518" t="s">
        <v>62</v>
      </c>
    </row>
    <row r="9" spans="1:15" s="63" customFormat="1" ht="15.75">
      <c r="A9" s="518" t="s">
        <v>10</v>
      </c>
      <c r="B9" s="518" t="s">
        <v>0</v>
      </c>
      <c r="C9" s="518" t="s">
        <v>102</v>
      </c>
      <c r="D9" s="517"/>
      <c r="E9" s="584" t="s">
        <v>246</v>
      </c>
      <c r="F9" s="517"/>
      <c r="G9" s="518" t="s">
        <v>103</v>
      </c>
      <c r="H9" s="517"/>
      <c r="I9" s="518" t="s">
        <v>104</v>
      </c>
      <c r="J9" s="517"/>
      <c r="K9" s="518" t="s">
        <v>67</v>
      </c>
    </row>
    <row r="10" spans="1:15" s="63" customFormat="1" ht="15.75">
      <c r="A10" s="520"/>
      <c r="B10" s="521" t="s">
        <v>15</v>
      </c>
      <c r="C10" s="521" t="s">
        <v>16</v>
      </c>
      <c r="D10" s="520"/>
      <c r="E10" s="521" t="s">
        <v>17</v>
      </c>
      <c r="F10" s="520"/>
      <c r="G10" s="521" t="s">
        <v>18</v>
      </c>
      <c r="H10" s="520"/>
      <c r="I10" s="521" t="s">
        <v>19</v>
      </c>
      <c r="J10" s="520"/>
      <c r="K10" s="521" t="s">
        <v>107</v>
      </c>
    </row>
    <row r="11" spans="1:15" ht="9" customHeight="1">
      <c r="A11" s="517"/>
      <c r="B11" s="516"/>
      <c r="C11" s="516"/>
      <c r="D11" s="516"/>
      <c r="E11" s="516"/>
      <c r="F11" s="516"/>
      <c r="G11" s="516"/>
      <c r="H11" s="516"/>
      <c r="I11" s="516"/>
      <c r="J11" s="516"/>
      <c r="K11" s="516"/>
    </row>
    <row r="12" spans="1:15" ht="15.75">
      <c r="A12" s="518">
        <v>1</v>
      </c>
      <c r="B12" s="522" t="s">
        <v>114</v>
      </c>
      <c r="C12" s="529">
        <f>+'CPA Amount of Change'!F13/'CPA Amount of Change'!E13/12</f>
        <v>53.944129049332197</v>
      </c>
      <c r="D12" s="516"/>
      <c r="E12" s="530">
        <f>'CPA Amount of Change'!H13/'CPA Amount of Change'!E13/12</f>
        <v>51.688351183392832</v>
      </c>
      <c r="F12" s="516"/>
      <c r="G12" s="530">
        <f>+C12*'CPA Amount of Change'!K13</f>
        <v>0.74928395249522406</v>
      </c>
      <c r="H12" s="516"/>
      <c r="I12" s="530">
        <f>E12+G12</f>
        <v>52.437635135888058</v>
      </c>
      <c r="J12" s="516"/>
      <c r="K12" s="531">
        <f>G12/E12</f>
        <v>1.4496185994339952E-2</v>
      </c>
      <c r="O12" s="206"/>
    </row>
    <row r="13" spans="1:15" ht="15.75">
      <c r="A13" s="517"/>
      <c r="B13" s="516"/>
      <c r="C13" s="524"/>
      <c r="D13" s="516"/>
      <c r="E13" s="530"/>
      <c r="F13" s="516"/>
      <c r="G13" s="423"/>
      <c r="H13" s="516"/>
      <c r="I13" s="423"/>
      <c r="J13" s="516"/>
      <c r="K13" s="516"/>
      <c r="O13" s="206"/>
    </row>
    <row r="14" spans="1:15" ht="15.75">
      <c r="A14" s="518">
        <v>2</v>
      </c>
      <c r="B14" s="522" t="s">
        <v>115</v>
      </c>
      <c r="C14" s="524">
        <f>'CPA Amount of Change'!F14/'CPA Amount of Change'!E14/12</f>
        <v>274.65937117617307</v>
      </c>
      <c r="D14" s="516"/>
      <c r="E14" s="530">
        <f>+'CPA Amount of Change'!H14/'CPA Amount of Change'!E14/12</f>
        <v>237.9681573117164</v>
      </c>
      <c r="F14" s="516"/>
      <c r="G14" s="530">
        <f>+C14*'CPA Amount of Change'!K14</f>
        <v>3.8150186656370435</v>
      </c>
      <c r="H14" s="516"/>
      <c r="I14" s="530">
        <f>E14+G14</f>
        <v>241.78317597735344</v>
      </c>
      <c r="J14" s="516"/>
      <c r="K14" s="531">
        <f>G14/E14</f>
        <v>1.6031635109229003E-2</v>
      </c>
      <c r="O14" s="206"/>
    </row>
    <row r="15" spans="1:15" ht="15.75">
      <c r="A15" s="517"/>
      <c r="B15" s="516"/>
      <c r="C15" s="524"/>
      <c r="D15" s="516"/>
      <c r="E15" s="532"/>
      <c r="F15" s="516"/>
      <c r="G15" s="533"/>
      <c r="H15" s="516"/>
      <c r="I15" s="423"/>
      <c r="J15" s="516"/>
      <c r="K15" s="516"/>
      <c r="N15" s="63"/>
      <c r="O15" s="206"/>
    </row>
    <row r="16" spans="1:15" ht="15.75">
      <c r="A16" s="518">
        <v>3</v>
      </c>
      <c r="B16" s="522" t="s">
        <v>116</v>
      </c>
      <c r="C16" s="534" t="s">
        <v>105</v>
      </c>
      <c r="D16" s="516"/>
      <c r="E16" s="523">
        <f>+'CPA Amount of Change'!H15/'CPA Amount of Change'!F15</f>
        <v>0.69127004361228495</v>
      </c>
      <c r="F16" s="516"/>
      <c r="G16" s="523">
        <f>+'CPA Amount of Change'!K15</f>
        <v>1.3889999999999998E-2</v>
      </c>
      <c r="H16" s="516"/>
      <c r="I16" s="523">
        <f>E16+G16</f>
        <v>0.7051600436122849</v>
      </c>
      <c r="J16" s="516"/>
      <c r="K16" s="531">
        <f>G16/E16</f>
        <v>2.0093449916355019E-2</v>
      </c>
      <c r="O16" s="206"/>
    </row>
    <row r="17" spans="1:15" ht="15.75">
      <c r="A17" s="517"/>
      <c r="B17" s="516"/>
      <c r="C17" s="524"/>
      <c r="D17" s="516"/>
      <c r="E17" s="523"/>
      <c r="F17" s="516"/>
      <c r="G17" s="523"/>
      <c r="H17" s="516"/>
      <c r="I17" s="523"/>
      <c r="J17" s="516"/>
      <c r="K17" s="531"/>
      <c r="O17" s="206"/>
    </row>
    <row r="18" spans="1:15" ht="15.75">
      <c r="A18" s="517">
        <v>4</v>
      </c>
      <c r="B18" s="522" t="s">
        <v>117</v>
      </c>
      <c r="C18" s="534" t="s">
        <v>105</v>
      </c>
      <c r="D18" s="516"/>
      <c r="E18" s="523">
        <f>'CPA Amount of Change'!H16/'CPA Amount of Change'!F16</f>
        <v>0.64609109474628379</v>
      </c>
      <c r="F18" s="516"/>
      <c r="G18" s="523">
        <f>+'CPA Amount of Change'!K16</f>
        <v>1.3889999999999998E-2</v>
      </c>
      <c r="H18" s="516"/>
      <c r="I18" s="523">
        <f>E18+G18</f>
        <v>0.65998109474628375</v>
      </c>
      <c r="J18" s="516"/>
      <c r="K18" s="531">
        <f>G18/E18</f>
        <v>2.1498516405731485E-2</v>
      </c>
      <c r="O18" s="206"/>
    </row>
    <row r="19" spans="1:15" ht="15.75">
      <c r="A19" s="517"/>
      <c r="B19" s="516"/>
      <c r="C19" s="524"/>
      <c r="D19" s="516"/>
      <c r="E19" s="523"/>
      <c r="F19" s="516"/>
      <c r="G19" s="523"/>
      <c r="H19" s="516"/>
      <c r="I19" s="523"/>
      <c r="J19" s="516"/>
      <c r="K19" s="516"/>
      <c r="O19" s="206"/>
    </row>
    <row r="20" spans="1:15" ht="15.75">
      <c r="A20" s="518">
        <v>5</v>
      </c>
      <c r="B20" s="522" t="s">
        <v>118</v>
      </c>
      <c r="C20" s="534" t="s">
        <v>105</v>
      </c>
      <c r="D20" s="516"/>
      <c r="E20" s="523">
        <f>'CPA Amount of Change'!H17/'CPA Amount of Change'!F17</f>
        <v>0.57500745912595963</v>
      </c>
      <c r="F20" s="516"/>
      <c r="G20" s="523">
        <f>+'CPA Amount of Change'!K17</f>
        <v>1.3889999999999998E-2</v>
      </c>
      <c r="H20" s="516"/>
      <c r="I20" s="523">
        <f>E20+G20</f>
        <v>0.58889745912595959</v>
      </c>
      <c r="J20" s="516"/>
      <c r="K20" s="531">
        <f>G20/E20</f>
        <v>2.4156208375302642E-2</v>
      </c>
      <c r="O20" s="206"/>
    </row>
    <row r="21" spans="1:15" ht="15.75">
      <c r="A21" s="517"/>
      <c r="B21" s="516"/>
      <c r="C21" s="516"/>
      <c r="D21" s="516"/>
      <c r="E21" s="526"/>
      <c r="F21" s="516"/>
      <c r="G21" s="526"/>
      <c r="H21" s="516"/>
      <c r="I21" s="523"/>
      <c r="J21" s="516"/>
      <c r="K21" s="531"/>
    </row>
    <row r="22" spans="1:15" ht="15.75">
      <c r="A22" s="517"/>
      <c r="B22" s="516"/>
      <c r="C22" s="516"/>
      <c r="D22" s="516"/>
      <c r="E22" s="526"/>
      <c r="F22" s="516"/>
      <c r="G22" s="526"/>
      <c r="H22" s="516"/>
      <c r="I22" s="523"/>
      <c r="J22" s="516"/>
      <c r="K22" s="531"/>
    </row>
    <row r="23" spans="1:15" ht="15.75">
      <c r="A23" s="517"/>
      <c r="B23" s="602" t="s">
        <v>218</v>
      </c>
      <c r="C23" s="602"/>
      <c r="D23" s="602"/>
      <c r="E23" s="602"/>
      <c r="F23" s="602"/>
      <c r="G23" s="602"/>
      <c r="H23" s="602"/>
      <c r="I23" s="602"/>
      <c r="J23" s="602"/>
      <c r="K23" s="602"/>
    </row>
    <row r="24" spans="1:15" ht="15.75">
      <c r="A24" s="517"/>
      <c r="B24" s="602"/>
      <c r="C24" s="602"/>
      <c r="D24" s="602"/>
      <c r="E24" s="602"/>
      <c r="F24" s="602"/>
      <c r="G24" s="602"/>
      <c r="H24" s="602"/>
      <c r="I24" s="602"/>
      <c r="J24" s="602"/>
      <c r="K24" s="602"/>
    </row>
    <row r="25" spans="1:15" ht="15.75">
      <c r="A25" s="517"/>
      <c r="B25" s="602"/>
      <c r="C25" s="602"/>
      <c r="D25" s="602"/>
      <c r="E25" s="602"/>
      <c r="F25" s="602"/>
      <c r="G25" s="602"/>
      <c r="H25" s="602"/>
      <c r="I25" s="602"/>
      <c r="J25" s="602"/>
      <c r="K25" s="602"/>
    </row>
    <row r="26" spans="1:15" ht="15.75">
      <c r="A26" s="517"/>
      <c r="B26" s="516"/>
      <c r="C26" s="516"/>
      <c r="D26" s="516"/>
      <c r="E26" s="516"/>
      <c r="F26" s="516"/>
      <c r="G26" s="516"/>
      <c r="H26" s="516"/>
      <c r="I26" s="516"/>
      <c r="J26" s="516"/>
      <c r="K26" s="516"/>
    </row>
  </sheetData>
  <mergeCells count="4">
    <mergeCell ref="C5:H5"/>
    <mergeCell ref="C4:H4"/>
    <mergeCell ref="C2:H2"/>
    <mergeCell ref="B23:K25"/>
  </mergeCells>
  <phoneticPr fontId="12" type="noConversion"/>
  <printOptions horizontalCentered="1"/>
  <pageMargins left="0.7" right="0.2" top="1" bottom="1" header="0.5" footer="0.5"/>
  <pageSetup orientation="landscape" horizontalDpi="4294967292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214" customWidth="1"/>
    <col min="2" max="2" width="26" style="214" customWidth="1"/>
    <col min="3" max="3" width="14.1640625" style="214" customWidth="1"/>
    <col min="4" max="4" width="16.1640625" style="214" customWidth="1"/>
    <col min="5" max="5" width="16" style="214" customWidth="1"/>
    <col min="6" max="6" width="16.5" style="214" customWidth="1"/>
    <col min="7" max="7" width="21.83203125" style="214" customWidth="1"/>
    <col min="8" max="8" width="16.1640625" style="214" customWidth="1"/>
    <col min="9" max="9" width="18" style="214" customWidth="1"/>
    <col min="10" max="10" width="16.1640625" style="214" customWidth="1"/>
    <col min="11" max="12" width="13.83203125" style="214" customWidth="1"/>
    <col min="13" max="13" width="14.83203125" style="214" customWidth="1"/>
    <col min="14" max="14" width="13.33203125" style="214" customWidth="1"/>
    <col min="15" max="15" width="19.6640625" style="214" customWidth="1"/>
    <col min="16" max="17" width="13.33203125" style="214" customWidth="1"/>
    <col min="18" max="18" width="16" style="214" customWidth="1"/>
    <col min="19" max="19" width="14.1640625" style="214" customWidth="1"/>
    <col min="20" max="20" width="17" style="214" customWidth="1"/>
    <col min="21" max="21" width="14.1640625" style="214" customWidth="1"/>
    <col min="22" max="16384" width="10.6640625" style="214"/>
  </cols>
  <sheetData>
    <row r="1" spans="2:15">
      <c r="C1" s="603" t="s">
        <v>53</v>
      </c>
      <c r="D1" s="603"/>
      <c r="E1" s="603"/>
      <c r="F1" s="603"/>
      <c r="G1" s="291" t="s">
        <v>190</v>
      </c>
    </row>
    <row r="2" spans="2:15">
      <c r="C2" s="603" t="s">
        <v>106</v>
      </c>
      <c r="D2" s="603"/>
      <c r="E2" s="603"/>
      <c r="F2" s="603"/>
      <c r="G2" s="291" t="s">
        <v>54</v>
      </c>
    </row>
    <row r="3" spans="2:15">
      <c r="C3" s="603" t="s">
        <v>213</v>
      </c>
      <c r="D3" s="603"/>
      <c r="E3" s="603"/>
      <c r="F3" s="603"/>
      <c r="G3" s="292" t="s">
        <v>184</v>
      </c>
    </row>
    <row r="4" spans="2:15" s="215" customFormat="1">
      <c r="C4" s="603" t="s">
        <v>55</v>
      </c>
      <c r="D4" s="603"/>
      <c r="E4" s="603"/>
      <c r="F4" s="603"/>
      <c r="G4" s="216"/>
      <c r="H4" s="216"/>
      <c r="I4" s="216"/>
      <c r="J4" s="216"/>
      <c r="K4" s="216"/>
      <c r="L4" s="216"/>
      <c r="M4" s="216"/>
      <c r="N4" s="216"/>
      <c r="O4" s="216"/>
    </row>
    <row r="5" spans="2:15">
      <c r="B5" s="217"/>
      <c r="C5" s="217"/>
      <c r="D5" s="217"/>
      <c r="E5" s="217"/>
      <c r="F5" s="218"/>
    </row>
    <row r="6" spans="2:15" s="221" customFormat="1" ht="60">
      <c r="B6" s="197" t="s">
        <v>0</v>
      </c>
      <c r="C6" s="219" t="s">
        <v>171</v>
      </c>
      <c r="D6" s="197" t="s">
        <v>191</v>
      </c>
      <c r="E6" s="196" t="s">
        <v>192</v>
      </c>
      <c r="F6" s="197" t="s">
        <v>193</v>
      </c>
      <c r="G6" s="197" t="s">
        <v>194</v>
      </c>
      <c r="H6" s="220"/>
      <c r="I6" s="220"/>
      <c r="J6" s="220"/>
      <c r="K6" s="220"/>
    </row>
    <row r="7" spans="2:15">
      <c r="B7" s="222" t="s">
        <v>15</v>
      </c>
      <c r="C7" s="223" t="s">
        <v>16</v>
      </c>
      <c r="D7" s="224" t="s">
        <v>17</v>
      </c>
      <c r="E7" s="198" t="s">
        <v>18</v>
      </c>
      <c r="F7" s="199" t="s">
        <v>107</v>
      </c>
      <c r="G7" s="199" t="s">
        <v>69</v>
      </c>
      <c r="H7" s="218"/>
      <c r="I7" s="218"/>
      <c r="J7" s="218"/>
      <c r="K7" s="218"/>
    </row>
    <row r="8" spans="2:15">
      <c r="B8" s="225" t="s">
        <v>108</v>
      </c>
      <c r="C8" s="122"/>
      <c r="D8" s="122"/>
      <c r="E8" s="122"/>
      <c r="F8" s="200"/>
      <c r="G8" s="122"/>
    </row>
    <row r="9" spans="2:15">
      <c r="B9" s="226" t="s">
        <v>110</v>
      </c>
      <c r="C9" s="227">
        <v>502</v>
      </c>
      <c r="D9" s="9">
        <v>-3.8400000000000001E-3</v>
      </c>
      <c r="E9" s="9">
        <v>7.9900000000000006E-3</v>
      </c>
      <c r="F9" s="97">
        <f t="shared" ref="F9:F17" si="0">SUM(D9:E9)</f>
        <v>4.1500000000000009E-3</v>
      </c>
      <c r="G9" s="201">
        <f t="shared" ref="G9:G17" si="1">+E9</f>
        <v>7.9900000000000006E-3</v>
      </c>
      <c r="H9" s="5"/>
      <c r="I9" s="217"/>
    </row>
    <row r="10" spans="2:15">
      <c r="B10" s="228" t="s">
        <v>73</v>
      </c>
      <c r="C10" s="229">
        <v>503</v>
      </c>
      <c r="D10" s="9">
        <f>+D9</f>
        <v>-3.8400000000000001E-3</v>
      </c>
      <c r="E10" s="9">
        <v>7.9900000000000006E-3</v>
      </c>
      <c r="F10" s="97">
        <f t="shared" si="0"/>
        <v>4.1500000000000009E-3</v>
      </c>
      <c r="G10" s="98">
        <f t="shared" si="1"/>
        <v>7.9900000000000006E-3</v>
      </c>
      <c r="H10" s="5"/>
      <c r="I10" s="99"/>
      <c r="J10" s="44"/>
      <c r="K10" s="44"/>
    </row>
    <row r="11" spans="2:15">
      <c r="B11" s="228" t="s">
        <v>81</v>
      </c>
      <c r="C11" s="229">
        <v>504</v>
      </c>
      <c r="D11" s="9">
        <v>-3.7200000000000002E-3</v>
      </c>
      <c r="E11" s="9">
        <v>8.1300000000000001E-3</v>
      </c>
      <c r="F11" s="97">
        <f t="shared" si="0"/>
        <v>4.4099999999999999E-3</v>
      </c>
      <c r="G11" s="98">
        <f t="shared" si="1"/>
        <v>8.1300000000000001E-3</v>
      </c>
      <c r="H11" s="5"/>
      <c r="I11" s="99"/>
      <c r="J11" s="44"/>
      <c r="K11" s="44"/>
    </row>
    <row r="12" spans="2:15">
      <c r="B12" s="228" t="s">
        <v>112</v>
      </c>
      <c r="C12" s="229">
        <v>512</v>
      </c>
      <c r="D12" s="9">
        <v>-2.7299999999999998E-3</v>
      </c>
      <c r="E12" s="9">
        <v>5.0899999999999999E-3</v>
      </c>
      <c r="F12" s="97">
        <f t="shared" si="0"/>
        <v>2.3600000000000001E-3</v>
      </c>
      <c r="G12" s="98">
        <f t="shared" si="1"/>
        <v>5.0899999999999999E-3</v>
      </c>
      <c r="H12" s="5"/>
      <c r="I12" s="99"/>
      <c r="J12" s="44"/>
      <c r="K12" s="44"/>
    </row>
    <row r="13" spans="2:15">
      <c r="B13" s="228" t="s">
        <v>113</v>
      </c>
      <c r="C13" s="229">
        <v>541</v>
      </c>
      <c r="D13" s="9">
        <v>-3.7200000000000002E-3</v>
      </c>
      <c r="E13" s="9">
        <v>8.1300000000000001E-3</v>
      </c>
      <c r="F13" s="97">
        <f t="shared" si="0"/>
        <v>4.4099999999999999E-3</v>
      </c>
      <c r="G13" s="98">
        <f t="shared" si="1"/>
        <v>8.1300000000000001E-3</v>
      </c>
      <c r="H13" s="5"/>
      <c r="I13" s="99"/>
      <c r="J13" s="44"/>
      <c r="K13" s="44"/>
    </row>
    <row r="14" spans="2:15">
      <c r="B14" s="228" t="s">
        <v>173</v>
      </c>
      <c r="C14" s="230">
        <v>511</v>
      </c>
      <c r="D14" s="9">
        <v>-2.16E-3</v>
      </c>
      <c r="E14" s="9">
        <v>4.79E-3</v>
      </c>
      <c r="F14" s="97">
        <f t="shared" si="0"/>
        <v>2.63E-3</v>
      </c>
      <c r="G14" s="98">
        <f t="shared" si="1"/>
        <v>4.79E-3</v>
      </c>
      <c r="H14" s="5"/>
      <c r="I14" s="99"/>
      <c r="J14" s="44"/>
      <c r="K14" s="44"/>
    </row>
    <row r="15" spans="2:15">
      <c r="B15" s="228" t="s">
        <v>85</v>
      </c>
      <c r="C15" s="230">
        <v>505</v>
      </c>
      <c r="D15" s="9">
        <v>-5.2199999999999998E-3</v>
      </c>
      <c r="E15" s="9">
        <v>6.1000000000000004E-3</v>
      </c>
      <c r="F15" s="97">
        <f t="shared" si="0"/>
        <v>8.8000000000000057E-4</v>
      </c>
      <c r="G15" s="98">
        <f t="shared" si="1"/>
        <v>6.1000000000000004E-3</v>
      </c>
      <c r="H15" s="5"/>
      <c r="I15" s="99"/>
      <c r="J15" s="44"/>
      <c r="K15" s="44"/>
    </row>
    <row r="16" spans="2:15">
      <c r="B16" s="228" t="s">
        <v>109</v>
      </c>
      <c r="C16" s="230">
        <v>570</v>
      </c>
      <c r="D16" s="9">
        <v>-5.5000000000000003E-4</v>
      </c>
      <c r="E16" s="9">
        <v>1.16E-3</v>
      </c>
      <c r="F16" s="97">
        <f t="shared" si="0"/>
        <v>6.0999999999999997E-4</v>
      </c>
      <c r="G16" s="98">
        <f t="shared" si="1"/>
        <v>1.16E-3</v>
      </c>
      <c r="H16" s="5"/>
      <c r="I16" s="99"/>
      <c r="J16" s="44"/>
      <c r="K16" s="44"/>
    </row>
    <row r="17" spans="2:22">
      <c r="B17" s="228" t="s">
        <v>111</v>
      </c>
      <c r="C17" s="230">
        <v>577</v>
      </c>
      <c r="D17" s="9">
        <v>-1E-3</v>
      </c>
      <c r="E17" s="9">
        <v>2.31E-3</v>
      </c>
      <c r="F17" s="97">
        <f t="shared" si="0"/>
        <v>1.31E-3</v>
      </c>
      <c r="G17" s="98">
        <f t="shared" si="1"/>
        <v>2.31E-3</v>
      </c>
      <c r="H17" s="5"/>
      <c r="I17" s="99"/>
      <c r="J17" s="44"/>
      <c r="K17" s="44"/>
    </row>
    <row r="18" spans="2:22">
      <c r="B18" s="231"/>
      <c r="C18" s="121"/>
      <c r="D18" s="121"/>
      <c r="E18" s="121"/>
      <c r="F18" s="202"/>
      <c r="G18" s="121"/>
      <c r="H18" s="99"/>
      <c r="I18" s="99"/>
      <c r="J18" s="44"/>
      <c r="K18" s="44"/>
    </row>
    <row r="19" spans="2:22">
      <c r="B19" s="225" t="s">
        <v>195</v>
      </c>
      <c r="C19" s="122"/>
      <c r="D19" s="122"/>
      <c r="E19" s="122"/>
      <c r="F19" s="122"/>
      <c r="G19" s="243"/>
      <c r="H19" s="44"/>
      <c r="I19" s="44"/>
      <c r="J19" s="44"/>
      <c r="K19" s="44"/>
    </row>
    <row r="20" spans="2:22">
      <c r="B20" s="244" t="s">
        <v>196</v>
      </c>
      <c r="C20" s="234">
        <v>663</v>
      </c>
      <c r="D20" s="245">
        <v>-2.9E-4</v>
      </c>
      <c r="E20" s="9">
        <v>6.6E-4</v>
      </c>
      <c r="F20" s="246">
        <f>SUM(D20:E20)</f>
        <v>3.6999999999999999E-4</v>
      </c>
      <c r="G20" s="98">
        <f>+E20</f>
        <v>6.6E-4</v>
      </c>
      <c r="H20" s="44"/>
      <c r="I20" s="44"/>
      <c r="J20" s="44"/>
      <c r="K20" s="44"/>
    </row>
    <row r="21" spans="2:22">
      <c r="B21" s="244" t="s">
        <v>197</v>
      </c>
      <c r="C21" s="234" t="s">
        <v>47</v>
      </c>
      <c r="D21" s="9">
        <v>0</v>
      </c>
      <c r="E21" s="9">
        <v>0</v>
      </c>
      <c r="F21" s="97">
        <f>SUM(D21:E21)</f>
        <v>0</v>
      </c>
      <c r="G21" s="98">
        <f>+E21</f>
        <v>0</v>
      </c>
      <c r="H21" s="44"/>
      <c r="I21" s="44"/>
      <c r="J21" s="44"/>
      <c r="K21" s="44"/>
    </row>
    <row r="22" spans="2:22">
      <c r="B22" s="247" t="s">
        <v>198</v>
      </c>
      <c r="C22" s="248" t="s">
        <v>199</v>
      </c>
      <c r="D22" s="249">
        <v>0</v>
      </c>
      <c r="E22" s="250">
        <v>0</v>
      </c>
      <c r="F22" s="251">
        <f>SUM(E22:E22)</f>
        <v>0</v>
      </c>
      <c r="G22" s="252">
        <f>+E22</f>
        <v>0</v>
      </c>
      <c r="H22" s="44"/>
      <c r="I22" s="44"/>
      <c r="J22" s="44"/>
      <c r="K22" s="44"/>
    </row>
    <row r="23" spans="2:22" s="217" customFormat="1">
      <c r="B23" s="232"/>
      <c r="G23" s="99"/>
      <c r="H23" s="99"/>
      <c r="I23" s="99"/>
      <c r="J23" s="99"/>
      <c r="K23" s="99"/>
    </row>
    <row r="24" spans="2:22">
      <c r="B24" s="233" t="s">
        <v>200</v>
      </c>
      <c r="G24" s="7"/>
      <c r="Q24" s="44"/>
      <c r="R24" s="44"/>
      <c r="S24" s="44"/>
      <c r="T24" s="44"/>
      <c r="U24" s="44"/>
      <c r="V24" s="44"/>
    </row>
    <row r="25" spans="2:22">
      <c r="B25" s="233" t="s">
        <v>174</v>
      </c>
      <c r="F25" s="234"/>
      <c r="G25" s="7"/>
      <c r="Q25" s="44"/>
      <c r="R25" s="44"/>
      <c r="S25" s="44"/>
      <c r="T25" s="44"/>
      <c r="U25" s="44"/>
    </row>
    <row r="26" spans="2:22">
      <c r="B26" s="233" t="s">
        <v>175</v>
      </c>
      <c r="F26" s="234"/>
      <c r="G26" s="7"/>
      <c r="Q26" s="44"/>
      <c r="R26" s="44"/>
      <c r="S26" s="44"/>
      <c r="T26" s="44"/>
      <c r="U26" s="44"/>
    </row>
    <row r="27" spans="2:22">
      <c r="B27" s="235"/>
      <c r="F27" s="234"/>
      <c r="G27" s="7"/>
    </row>
    <row r="28" spans="2:22">
      <c r="B28" s="235"/>
      <c r="F28" s="234"/>
      <c r="G28" s="102"/>
      <c r="H28" s="102"/>
      <c r="I28" s="102"/>
    </row>
    <row r="29" spans="2:22">
      <c r="F29" s="236"/>
      <c r="K29" s="102"/>
    </row>
    <row r="30" spans="2:22">
      <c r="F30" s="237"/>
      <c r="K30" s="102"/>
    </row>
    <row r="31" spans="2:22">
      <c r="K31" s="102"/>
    </row>
    <row r="32" spans="2:22">
      <c r="K32" s="102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78" bestFit="1" customWidth="1"/>
    <col min="2" max="2" width="9.33203125" style="206"/>
    <col min="3" max="3" width="19.5" style="206" customWidth="1"/>
    <col min="4" max="4" width="13.5" style="206" customWidth="1"/>
    <col min="5" max="5" width="11" style="206" customWidth="1"/>
    <col min="6" max="6" width="17.1640625" style="206" customWidth="1"/>
    <col min="7" max="7" width="1.33203125" style="18" customWidth="1"/>
    <col min="8" max="8" width="15.33203125" style="206" customWidth="1"/>
    <col min="9" max="10" width="1.33203125" style="18" customWidth="1"/>
    <col min="11" max="11" width="15.33203125" style="11" customWidth="1"/>
    <col min="12" max="12" width="16.1640625" style="206" customWidth="1"/>
    <col min="13" max="13" width="11.33203125" style="206" hidden="1" customWidth="1" outlineLevel="1"/>
    <col min="14" max="14" width="9.33203125" style="206" collapsed="1"/>
    <col min="15" max="251" width="9.33203125" style="206"/>
    <col min="252" max="252" width="5" style="206" customWidth="1"/>
    <col min="253" max="253" width="9.33203125" style="206"/>
    <col min="254" max="254" width="21.6640625" style="206" customWidth="1"/>
    <col min="255" max="255" width="13.5" style="206" customWidth="1"/>
    <col min="256" max="256" width="10.5" style="206" customWidth="1"/>
    <col min="257" max="257" width="15.1640625" style="206" customWidth="1"/>
    <col min="258" max="258" width="3.6640625" style="206" customWidth="1"/>
    <col min="259" max="259" width="13.1640625" style="206" customWidth="1"/>
    <col min="260" max="260" width="3.83203125" style="206" customWidth="1"/>
    <col min="261" max="261" width="15" style="206" customWidth="1"/>
    <col min="262" max="262" width="3.6640625" style="206" customWidth="1"/>
    <col min="263" max="264" width="13" style="206" customWidth="1"/>
    <col min="265" max="265" width="0" style="206" hidden="1" customWidth="1"/>
    <col min="266" max="267" width="9.33203125" style="206"/>
    <col min="268" max="268" width="15.83203125" style="206" customWidth="1"/>
    <col min="269" max="507" width="9.33203125" style="206"/>
    <col min="508" max="508" width="5" style="206" customWidth="1"/>
    <col min="509" max="509" width="9.33203125" style="206"/>
    <col min="510" max="510" width="21.6640625" style="206" customWidth="1"/>
    <col min="511" max="511" width="13.5" style="206" customWidth="1"/>
    <col min="512" max="512" width="10.5" style="206" customWidth="1"/>
    <col min="513" max="513" width="15.1640625" style="206" customWidth="1"/>
    <col min="514" max="514" width="3.6640625" style="206" customWidth="1"/>
    <col min="515" max="515" width="13.1640625" style="206" customWidth="1"/>
    <col min="516" max="516" width="3.83203125" style="206" customWidth="1"/>
    <col min="517" max="517" width="15" style="206" customWidth="1"/>
    <col min="518" max="518" width="3.6640625" style="206" customWidth="1"/>
    <col min="519" max="520" width="13" style="206" customWidth="1"/>
    <col min="521" max="521" width="0" style="206" hidden="1" customWidth="1"/>
    <col min="522" max="523" width="9.33203125" style="206"/>
    <col min="524" max="524" width="15.83203125" style="206" customWidth="1"/>
    <col min="525" max="763" width="9.33203125" style="206"/>
    <col min="764" max="764" width="5" style="206" customWidth="1"/>
    <col min="765" max="765" width="9.33203125" style="206"/>
    <col min="766" max="766" width="21.6640625" style="206" customWidth="1"/>
    <col min="767" max="767" width="13.5" style="206" customWidth="1"/>
    <col min="768" max="768" width="10.5" style="206" customWidth="1"/>
    <col min="769" max="769" width="15.1640625" style="206" customWidth="1"/>
    <col min="770" max="770" width="3.6640625" style="206" customWidth="1"/>
    <col min="771" max="771" width="13.1640625" style="206" customWidth="1"/>
    <col min="772" max="772" width="3.83203125" style="206" customWidth="1"/>
    <col min="773" max="773" width="15" style="206" customWidth="1"/>
    <col min="774" max="774" width="3.6640625" style="206" customWidth="1"/>
    <col min="775" max="776" width="13" style="206" customWidth="1"/>
    <col min="777" max="777" width="0" style="206" hidden="1" customWidth="1"/>
    <col min="778" max="779" width="9.33203125" style="206"/>
    <col min="780" max="780" width="15.83203125" style="206" customWidth="1"/>
    <col min="781" max="1019" width="9.33203125" style="206"/>
    <col min="1020" max="1020" width="5" style="206" customWidth="1"/>
    <col min="1021" max="1021" width="9.33203125" style="206"/>
    <col min="1022" max="1022" width="21.6640625" style="206" customWidth="1"/>
    <col min="1023" max="1023" width="13.5" style="206" customWidth="1"/>
    <col min="1024" max="1024" width="10.5" style="206" customWidth="1"/>
    <col min="1025" max="1025" width="15.1640625" style="206" customWidth="1"/>
    <col min="1026" max="1026" width="3.6640625" style="206" customWidth="1"/>
    <col min="1027" max="1027" width="13.1640625" style="206" customWidth="1"/>
    <col min="1028" max="1028" width="3.83203125" style="206" customWidth="1"/>
    <col min="1029" max="1029" width="15" style="206" customWidth="1"/>
    <col min="1030" max="1030" width="3.6640625" style="206" customWidth="1"/>
    <col min="1031" max="1032" width="13" style="206" customWidth="1"/>
    <col min="1033" max="1033" width="0" style="206" hidden="1" customWidth="1"/>
    <col min="1034" max="1035" width="9.33203125" style="206"/>
    <col min="1036" max="1036" width="15.83203125" style="206" customWidth="1"/>
    <col min="1037" max="1275" width="9.33203125" style="206"/>
    <col min="1276" max="1276" width="5" style="206" customWidth="1"/>
    <col min="1277" max="1277" width="9.33203125" style="206"/>
    <col min="1278" max="1278" width="21.6640625" style="206" customWidth="1"/>
    <col min="1279" max="1279" width="13.5" style="206" customWidth="1"/>
    <col min="1280" max="1280" width="10.5" style="206" customWidth="1"/>
    <col min="1281" max="1281" width="15.1640625" style="206" customWidth="1"/>
    <col min="1282" max="1282" width="3.6640625" style="206" customWidth="1"/>
    <col min="1283" max="1283" width="13.1640625" style="206" customWidth="1"/>
    <col min="1284" max="1284" width="3.83203125" style="206" customWidth="1"/>
    <col min="1285" max="1285" width="15" style="206" customWidth="1"/>
    <col min="1286" max="1286" width="3.6640625" style="206" customWidth="1"/>
    <col min="1287" max="1288" width="13" style="206" customWidth="1"/>
    <col min="1289" max="1289" width="0" style="206" hidden="1" customWidth="1"/>
    <col min="1290" max="1291" width="9.33203125" style="206"/>
    <col min="1292" max="1292" width="15.83203125" style="206" customWidth="1"/>
    <col min="1293" max="1531" width="9.33203125" style="206"/>
    <col min="1532" max="1532" width="5" style="206" customWidth="1"/>
    <col min="1533" max="1533" width="9.33203125" style="206"/>
    <col min="1534" max="1534" width="21.6640625" style="206" customWidth="1"/>
    <col min="1535" max="1535" width="13.5" style="206" customWidth="1"/>
    <col min="1536" max="1536" width="10.5" style="206" customWidth="1"/>
    <col min="1537" max="1537" width="15.1640625" style="206" customWidth="1"/>
    <col min="1538" max="1538" width="3.6640625" style="206" customWidth="1"/>
    <col min="1539" max="1539" width="13.1640625" style="206" customWidth="1"/>
    <col min="1540" max="1540" width="3.83203125" style="206" customWidth="1"/>
    <col min="1541" max="1541" width="15" style="206" customWidth="1"/>
    <col min="1542" max="1542" width="3.6640625" style="206" customWidth="1"/>
    <col min="1543" max="1544" width="13" style="206" customWidth="1"/>
    <col min="1545" max="1545" width="0" style="206" hidden="1" customWidth="1"/>
    <col min="1546" max="1547" width="9.33203125" style="206"/>
    <col min="1548" max="1548" width="15.83203125" style="206" customWidth="1"/>
    <col min="1549" max="1787" width="9.33203125" style="206"/>
    <col min="1788" max="1788" width="5" style="206" customWidth="1"/>
    <col min="1789" max="1789" width="9.33203125" style="206"/>
    <col min="1790" max="1790" width="21.6640625" style="206" customWidth="1"/>
    <col min="1791" max="1791" width="13.5" style="206" customWidth="1"/>
    <col min="1792" max="1792" width="10.5" style="206" customWidth="1"/>
    <col min="1793" max="1793" width="15.1640625" style="206" customWidth="1"/>
    <col min="1794" max="1794" width="3.6640625" style="206" customWidth="1"/>
    <col min="1795" max="1795" width="13.1640625" style="206" customWidth="1"/>
    <col min="1796" max="1796" width="3.83203125" style="206" customWidth="1"/>
    <col min="1797" max="1797" width="15" style="206" customWidth="1"/>
    <col min="1798" max="1798" width="3.6640625" style="206" customWidth="1"/>
    <col min="1799" max="1800" width="13" style="206" customWidth="1"/>
    <col min="1801" max="1801" width="0" style="206" hidden="1" customWidth="1"/>
    <col min="1802" max="1803" width="9.33203125" style="206"/>
    <col min="1804" max="1804" width="15.83203125" style="206" customWidth="1"/>
    <col min="1805" max="2043" width="9.33203125" style="206"/>
    <col min="2044" max="2044" width="5" style="206" customWidth="1"/>
    <col min="2045" max="2045" width="9.33203125" style="206"/>
    <col min="2046" max="2046" width="21.6640625" style="206" customWidth="1"/>
    <col min="2047" max="2047" width="13.5" style="206" customWidth="1"/>
    <col min="2048" max="2048" width="10.5" style="206" customWidth="1"/>
    <col min="2049" max="2049" width="15.1640625" style="206" customWidth="1"/>
    <col min="2050" max="2050" width="3.6640625" style="206" customWidth="1"/>
    <col min="2051" max="2051" width="13.1640625" style="206" customWidth="1"/>
    <col min="2052" max="2052" width="3.83203125" style="206" customWidth="1"/>
    <col min="2053" max="2053" width="15" style="206" customWidth="1"/>
    <col min="2054" max="2054" width="3.6640625" style="206" customWidth="1"/>
    <col min="2055" max="2056" width="13" style="206" customWidth="1"/>
    <col min="2057" max="2057" width="0" style="206" hidden="1" customWidth="1"/>
    <col min="2058" max="2059" width="9.33203125" style="206"/>
    <col min="2060" max="2060" width="15.83203125" style="206" customWidth="1"/>
    <col min="2061" max="2299" width="9.33203125" style="206"/>
    <col min="2300" max="2300" width="5" style="206" customWidth="1"/>
    <col min="2301" max="2301" width="9.33203125" style="206"/>
    <col min="2302" max="2302" width="21.6640625" style="206" customWidth="1"/>
    <col min="2303" max="2303" width="13.5" style="206" customWidth="1"/>
    <col min="2304" max="2304" width="10.5" style="206" customWidth="1"/>
    <col min="2305" max="2305" width="15.1640625" style="206" customWidth="1"/>
    <col min="2306" max="2306" width="3.6640625" style="206" customWidth="1"/>
    <col min="2307" max="2307" width="13.1640625" style="206" customWidth="1"/>
    <col min="2308" max="2308" width="3.83203125" style="206" customWidth="1"/>
    <col min="2309" max="2309" width="15" style="206" customWidth="1"/>
    <col min="2310" max="2310" width="3.6640625" style="206" customWidth="1"/>
    <col min="2311" max="2312" width="13" style="206" customWidth="1"/>
    <col min="2313" max="2313" width="0" style="206" hidden="1" customWidth="1"/>
    <col min="2314" max="2315" width="9.33203125" style="206"/>
    <col min="2316" max="2316" width="15.83203125" style="206" customWidth="1"/>
    <col min="2317" max="2555" width="9.33203125" style="206"/>
    <col min="2556" max="2556" width="5" style="206" customWidth="1"/>
    <col min="2557" max="2557" width="9.33203125" style="206"/>
    <col min="2558" max="2558" width="21.6640625" style="206" customWidth="1"/>
    <col min="2559" max="2559" width="13.5" style="206" customWidth="1"/>
    <col min="2560" max="2560" width="10.5" style="206" customWidth="1"/>
    <col min="2561" max="2561" width="15.1640625" style="206" customWidth="1"/>
    <col min="2562" max="2562" width="3.6640625" style="206" customWidth="1"/>
    <col min="2563" max="2563" width="13.1640625" style="206" customWidth="1"/>
    <col min="2564" max="2564" width="3.83203125" style="206" customWidth="1"/>
    <col min="2565" max="2565" width="15" style="206" customWidth="1"/>
    <col min="2566" max="2566" width="3.6640625" style="206" customWidth="1"/>
    <col min="2567" max="2568" width="13" style="206" customWidth="1"/>
    <col min="2569" max="2569" width="0" style="206" hidden="1" customWidth="1"/>
    <col min="2570" max="2571" width="9.33203125" style="206"/>
    <col min="2572" max="2572" width="15.83203125" style="206" customWidth="1"/>
    <col min="2573" max="2811" width="9.33203125" style="206"/>
    <col min="2812" max="2812" width="5" style="206" customWidth="1"/>
    <col min="2813" max="2813" width="9.33203125" style="206"/>
    <col min="2814" max="2814" width="21.6640625" style="206" customWidth="1"/>
    <col min="2815" max="2815" width="13.5" style="206" customWidth="1"/>
    <col min="2816" max="2816" width="10.5" style="206" customWidth="1"/>
    <col min="2817" max="2817" width="15.1640625" style="206" customWidth="1"/>
    <col min="2818" max="2818" width="3.6640625" style="206" customWidth="1"/>
    <col min="2819" max="2819" width="13.1640625" style="206" customWidth="1"/>
    <col min="2820" max="2820" width="3.83203125" style="206" customWidth="1"/>
    <col min="2821" max="2821" width="15" style="206" customWidth="1"/>
    <col min="2822" max="2822" width="3.6640625" style="206" customWidth="1"/>
    <col min="2823" max="2824" width="13" style="206" customWidth="1"/>
    <col min="2825" max="2825" width="0" style="206" hidden="1" customWidth="1"/>
    <col min="2826" max="2827" width="9.33203125" style="206"/>
    <col min="2828" max="2828" width="15.83203125" style="206" customWidth="1"/>
    <col min="2829" max="3067" width="9.33203125" style="206"/>
    <col min="3068" max="3068" width="5" style="206" customWidth="1"/>
    <col min="3069" max="3069" width="9.33203125" style="206"/>
    <col min="3070" max="3070" width="21.6640625" style="206" customWidth="1"/>
    <col min="3071" max="3071" width="13.5" style="206" customWidth="1"/>
    <col min="3072" max="3072" width="10.5" style="206" customWidth="1"/>
    <col min="3073" max="3073" width="15.1640625" style="206" customWidth="1"/>
    <col min="3074" max="3074" width="3.6640625" style="206" customWidth="1"/>
    <col min="3075" max="3075" width="13.1640625" style="206" customWidth="1"/>
    <col min="3076" max="3076" width="3.83203125" style="206" customWidth="1"/>
    <col min="3077" max="3077" width="15" style="206" customWidth="1"/>
    <col min="3078" max="3078" width="3.6640625" style="206" customWidth="1"/>
    <col min="3079" max="3080" width="13" style="206" customWidth="1"/>
    <col min="3081" max="3081" width="0" style="206" hidden="1" customWidth="1"/>
    <col min="3082" max="3083" width="9.33203125" style="206"/>
    <col min="3084" max="3084" width="15.83203125" style="206" customWidth="1"/>
    <col min="3085" max="3323" width="9.33203125" style="206"/>
    <col min="3324" max="3324" width="5" style="206" customWidth="1"/>
    <col min="3325" max="3325" width="9.33203125" style="206"/>
    <col min="3326" max="3326" width="21.6640625" style="206" customWidth="1"/>
    <col min="3327" max="3327" width="13.5" style="206" customWidth="1"/>
    <col min="3328" max="3328" width="10.5" style="206" customWidth="1"/>
    <col min="3329" max="3329" width="15.1640625" style="206" customWidth="1"/>
    <col min="3330" max="3330" width="3.6640625" style="206" customWidth="1"/>
    <col min="3331" max="3331" width="13.1640625" style="206" customWidth="1"/>
    <col min="3332" max="3332" width="3.83203125" style="206" customWidth="1"/>
    <col min="3333" max="3333" width="15" style="206" customWidth="1"/>
    <col min="3334" max="3334" width="3.6640625" style="206" customWidth="1"/>
    <col min="3335" max="3336" width="13" style="206" customWidth="1"/>
    <col min="3337" max="3337" width="0" style="206" hidden="1" customWidth="1"/>
    <col min="3338" max="3339" width="9.33203125" style="206"/>
    <col min="3340" max="3340" width="15.83203125" style="206" customWidth="1"/>
    <col min="3341" max="3579" width="9.33203125" style="206"/>
    <col min="3580" max="3580" width="5" style="206" customWidth="1"/>
    <col min="3581" max="3581" width="9.33203125" style="206"/>
    <col min="3582" max="3582" width="21.6640625" style="206" customWidth="1"/>
    <col min="3583" max="3583" width="13.5" style="206" customWidth="1"/>
    <col min="3584" max="3584" width="10.5" style="206" customWidth="1"/>
    <col min="3585" max="3585" width="15.1640625" style="206" customWidth="1"/>
    <col min="3586" max="3586" width="3.6640625" style="206" customWidth="1"/>
    <col min="3587" max="3587" width="13.1640625" style="206" customWidth="1"/>
    <col min="3588" max="3588" width="3.83203125" style="206" customWidth="1"/>
    <col min="3589" max="3589" width="15" style="206" customWidth="1"/>
    <col min="3590" max="3590" width="3.6640625" style="206" customWidth="1"/>
    <col min="3591" max="3592" width="13" style="206" customWidth="1"/>
    <col min="3593" max="3593" width="0" style="206" hidden="1" customWidth="1"/>
    <col min="3594" max="3595" width="9.33203125" style="206"/>
    <col min="3596" max="3596" width="15.83203125" style="206" customWidth="1"/>
    <col min="3597" max="3835" width="9.33203125" style="206"/>
    <col min="3836" max="3836" width="5" style="206" customWidth="1"/>
    <col min="3837" max="3837" width="9.33203125" style="206"/>
    <col min="3838" max="3838" width="21.6640625" style="206" customWidth="1"/>
    <col min="3839" max="3839" width="13.5" style="206" customWidth="1"/>
    <col min="3840" max="3840" width="10.5" style="206" customWidth="1"/>
    <col min="3841" max="3841" width="15.1640625" style="206" customWidth="1"/>
    <col min="3842" max="3842" width="3.6640625" style="206" customWidth="1"/>
    <col min="3843" max="3843" width="13.1640625" style="206" customWidth="1"/>
    <col min="3844" max="3844" width="3.83203125" style="206" customWidth="1"/>
    <col min="3845" max="3845" width="15" style="206" customWidth="1"/>
    <col min="3846" max="3846" width="3.6640625" style="206" customWidth="1"/>
    <col min="3847" max="3848" width="13" style="206" customWidth="1"/>
    <col min="3849" max="3849" width="0" style="206" hidden="1" customWidth="1"/>
    <col min="3850" max="3851" width="9.33203125" style="206"/>
    <col min="3852" max="3852" width="15.83203125" style="206" customWidth="1"/>
    <col min="3853" max="4091" width="9.33203125" style="206"/>
    <col min="4092" max="4092" width="5" style="206" customWidth="1"/>
    <col min="4093" max="4093" width="9.33203125" style="206"/>
    <col min="4094" max="4094" width="21.6640625" style="206" customWidth="1"/>
    <col min="4095" max="4095" width="13.5" style="206" customWidth="1"/>
    <col min="4096" max="4096" width="10.5" style="206" customWidth="1"/>
    <col min="4097" max="4097" width="15.1640625" style="206" customWidth="1"/>
    <col min="4098" max="4098" width="3.6640625" style="206" customWidth="1"/>
    <col min="4099" max="4099" width="13.1640625" style="206" customWidth="1"/>
    <col min="4100" max="4100" width="3.83203125" style="206" customWidth="1"/>
    <col min="4101" max="4101" width="15" style="206" customWidth="1"/>
    <col min="4102" max="4102" width="3.6640625" style="206" customWidth="1"/>
    <col min="4103" max="4104" width="13" style="206" customWidth="1"/>
    <col min="4105" max="4105" width="0" style="206" hidden="1" customWidth="1"/>
    <col min="4106" max="4107" width="9.33203125" style="206"/>
    <col min="4108" max="4108" width="15.83203125" style="206" customWidth="1"/>
    <col min="4109" max="4347" width="9.33203125" style="206"/>
    <col min="4348" max="4348" width="5" style="206" customWidth="1"/>
    <col min="4349" max="4349" width="9.33203125" style="206"/>
    <col min="4350" max="4350" width="21.6640625" style="206" customWidth="1"/>
    <col min="4351" max="4351" width="13.5" style="206" customWidth="1"/>
    <col min="4352" max="4352" width="10.5" style="206" customWidth="1"/>
    <col min="4353" max="4353" width="15.1640625" style="206" customWidth="1"/>
    <col min="4354" max="4354" width="3.6640625" style="206" customWidth="1"/>
    <col min="4355" max="4355" width="13.1640625" style="206" customWidth="1"/>
    <col min="4356" max="4356" width="3.83203125" style="206" customWidth="1"/>
    <col min="4357" max="4357" width="15" style="206" customWidth="1"/>
    <col min="4358" max="4358" width="3.6640625" style="206" customWidth="1"/>
    <col min="4359" max="4360" width="13" style="206" customWidth="1"/>
    <col min="4361" max="4361" width="0" style="206" hidden="1" customWidth="1"/>
    <col min="4362" max="4363" width="9.33203125" style="206"/>
    <col min="4364" max="4364" width="15.83203125" style="206" customWidth="1"/>
    <col min="4365" max="4603" width="9.33203125" style="206"/>
    <col min="4604" max="4604" width="5" style="206" customWidth="1"/>
    <col min="4605" max="4605" width="9.33203125" style="206"/>
    <col min="4606" max="4606" width="21.6640625" style="206" customWidth="1"/>
    <col min="4607" max="4607" width="13.5" style="206" customWidth="1"/>
    <col min="4608" max="4608" width="10.5" style="206" customWidth="1"/>
    <col min="4609" max="4609" width="15.1640625" style="206" customWidth="1"/>
    <col min="4610" max="4610" width="3.6640625" style="206" customWidth="1"/>
    <col min="4611" max="4611" width="13.1640625" style="206" customWidth="1"/>
    <col min="4612" max="4612" width="3.83203125" style="206" customWidth="1"/>
    <col min="4613" max="4613" width="15" style="206" customWidth="1"/>
    <col min="4614" max="4614" width="3.6640625" style="206" customWidth="1"/>
    <col min="4615" max="4616" width="13" style="206" customWidth="1"/>
    <col min="4617" max="4617" width="0" style="206" hidden="1" customWidth="1"/>
    <col min="4618" max="4619" width="9.33203125" style="206"/>
    <col min="4620" max="4620" width="15.83203125" style="206" customWidth="1"/>
    <col min="4621" max="4859" width="9.33203125" style="206"/>
    <col min="4860" max="4860" width="5" style="206" customWidth="1"/>
    <col min="4861" max="4861" width="9.33203125" style="206"/>
    <col min="4862" max="4862" width="21.6640625" style="206" customWidth="1"/>
    <col min="4863" max="4863" width="13.5" style="206" customWidth="1"/>
    <col min="4864" max="4864" width="10.5" style="206" customWidth="1"/>
    <col min="4865" max="4865" width="15.1640625" style="206" customWidth="1"/>
    <col min="4866" max="4866" width="3.6640625" style="206" customWidth="1"/>
    <col min="4867" max="4867" width="13.1640625" style="206" customWidth="1"/>
    <col min="4868" max="4868" width="3.83203125" style="206" customWidth="1"/>
    <col min="4869" max="4869" width="15" style="206" customWidth="1"/>
    <col min="4870" max="4870" width="3.6640625" style="206" customWidth="1"/>
    <col min="4871" max="4872" width="13" style="206" customWidth="1"/>
    <col min="4873" max="4873" width="0" style="206" hidden="1" customWidth="1"/>
    <col min="4874" max="4875" width="9.33203125" style="206"/>
    <col min="4876" max="4876" width="15.83203125" style="206" customWidth="1"/>
    <col min="4877" max="5115" width="9.33203125" style="206"/>
    <col min="5116" max="5116" width="5" style="206" customWidth="1"/>
    <col min="5117" max="5117" width="9.33203125" style="206"/>
    <col min="5118" max="5118" width="21.6640625" style="206" customWidth="1"/>
    <col min="5119" max="5119" width="13.5" style="206" customWidth="1"/>
    <col min="5120" max="5120" width="10.5" style="206" customWidth="1"/>
    <col min="5121" max="5121" width="15.1640625" style="206" customWidth="1"/>
    <col min="5122" max="5122" width="3.6640625" style="206" customWidth="1"/>
    <col min="5123" max="5123" width="13.1640625" style="206" customWidth="1"/>
    <col min="5124" max="5124" width="3.83203125" style="206" customWidth="1"/>
    <col min="5125" max="5125" width="15" style="206" customWidth="1"/>
    <col min="5126" max="5126" width="3.6640625" style="206" customWidth="1"/>
    <col min="5127" max="5128" width="13" style="206" customWidth="1"/>
    <col min="5129" max="5129" width="0" style="206" hidden="1" customWidth="1"/>
    <col min="5130" max="5131" width="9.33203125" style="206"/>
    <col min="5132" max="5132" width="15.83203125" style="206" customWidth="1"/>
    <col min="5133" max="5371" width="9.33203125" style="206"/>
    <col min="5372" max="5372" width="5" style="206" customWidth="1"/>
    <col min="5373" max="5373" width="9.33203125" style="206"/>
    <col min="5374" max="5374" width="21.6640625" style="206" customWidth="1"/>
    <col min="5375" max="5375" width="13.5" style="206" customWidth="1"/>
    <col min="5376" max="5376" width="10.5" style="206" customWidth="1"/>
    <col min="5377" max="5377" width="15.1640625" style="206" customWidth="1"/>
    <col min="5378" max="5378" width="3.6640625" style="206" customWidth="1"/>
    <col min="5379" max="5379" width="13.1640625" style="206" customWidth="1"/>
    <col min="5380" max="5380" width="3.83203125" style="206" customWidth="1"/>
    <col min="5381" max="5381" width="15" style="206" customWidth="1"/>
    <col min="5382" max="5382" width="3.6640625" style="206" customWidth="1"/>
    <col min="5383" max="5384" width="13" style="206" customWidth="1"/>
    <col min="5385" max="5385" width="0" style="206" hidden="1" customWidth="1"/>
    <col min="5386" max="5387" width="9.33203125" style="206"/>
    <col min="5388" max="5388" width="15.83203125" style="206" customWidth="1"/>
    <col min="5389" max="5627" width="9.33203125" style="206"/>
    <col min="5628" max="5628" width="5" style="206" customWidth="1"/>
    <col min="5629" max="5629" width="9.33203125" style="206"/>
    <col min="5630" max="5630" width="21.6640625" style="206" customWidth="1"/>
    <col min="5631" max="5631" width="13.5" style="206" customWidth="1"/>
    <col min="5632" max="5632" width="10.5" style="206" customWidth="1"/>
    <col min="5633" max="5633" width="15.1640625" style="206" customWidth="1"/>
    <col min="5634" max="5634" width="3.6640625" style="206" customWidth="1"/>
    <col min="5635" max="5635" width="13.1640625" style="206" customWidth="1"/>
    <col min="5636" max="5636" width="3.83203125" style="206" customWidth="1"/>
    <col min="5637" max="5637" width="15" style="206" customWidth="1"/>
    <col min="5638" max="5638" width="3.6640625" style="206" customWidth="1"/>
    <col min="5639" max="5640" width="13" style="206" customWidth="1"/>
    <col min="5641" max="5641" width="0" style="206" hidden="1" customWidth="1"/>
    <col min="5642" max="5643" width="9.33203125" style="206"/>
    <col min="5644" max="5644" width="15.83203125" style="206" customWidth="1"/>
    <col min="5645" max="5883" width="9.33203125" style="206"/>
    <col min="5884" max="5884" width="5" style="206" customWidth="1"/>
    <col min="5885" max="5885" width="9.33203125" style="206"/>
    <col min="5886" max="5886" width="21.6640625" style="206" customWidth="1"/>
    <col min="5887" max="5887" width="13.5" style="206" customWidth="1"/>
    <col min="5888" max="5888" width="10.5" style="206" customWidth="1"/>
    <col min="5889" max="5889" width="15.1640625" style="206" customWidth="1"/>
    <col min="5890" max="5890" width="3.6640625" style="206" customWidth="1"/>
    <col min="5891" max="5891" width="13.1640625" style="206" customWidth="1"/>
    <col min="5892" max="5892" width="3.83203125" style="206" customWidth="1"/>
    <col min="5893" max="5893" width="15" style="206" customWidth="1"/>
    <col min="5894" max="5894" width="3.6640625" style="206" customWidth="1"/>
    <col min="5895" max="5896" width="13" style="206" customWidth="1"/>
    <col min="5897" max="5897" width="0" style="206" hidden="1" customWidth="1"/>
    <col min="5898" max="5899" width="9.33203125" style="206"/>
    <col min="5900" max="5900" width="15.83203125" style="206" customWidth="1"/>
    <col min="5901" max="6139" width="9.33203125" style="206"/>
    <col min="6140" max="6140" width="5" style="206" customWidth="1"/>
    <col min="6141" max="6141" width="9.33203125" style="206"/>
    <col min="6142" max="6142" width="21.6640625" style="206" customWidth="1"/>
    <col min="6143" max="6143" width="13.5" style="206" customWidth="1"/>
    <col min="6144" max="6144" width="10.5" style="206" customWidth="1"/>
    <col min="6145" max="6145" width="15.1640625" style="206" customWidth="1"/>
    <col min="6146" max="6146" width="3.6640625" style="206" customWidth="1"/>
    <col min="6147" max="6147" width="13.1640625" style="206" customWidth="1"/>
    <col min="6148" max="6148" width="3.83203125" style="206" customWidth="1"/>
    <col min="6149" max="6149" width="15" style="206" customWidth="1"/>
    <col min="6150" max="6150" width="3.6640625" style="206" customWidth="1"/>
    <col min="6151" max="6152" width="13" style="206" customWidth="1"/>
    <col min="6153" max="6153" width="0" style="206" hidden="1" customWidth="1"/>
    <col min="6154" max="6155" width="9.33203125" style="206"/>
    <col min="6156" max="6156" width="15.83203125" style="206" customWidth="1"/>
    <col min="6157" max="6395" width="9.33203125" style="206"/>
    <col min="6396" max="6396" width="5" style="206" customWidth="1"/>
    <col min="6397" max="6397" width="9.33203125" style="206"/>
    <col min="6398" max="6398" width="21.6640625" style="206" customWidth="1"/>
    <col min="6399" max="6399" width="13.5" style="206" customWidth="1"/>
    <col min="6400" max="6400" width="10.5" style="206" customWidth="1"/>
    <col min="6401" max="6401" width="15.1640625" style="206" customWidth="1"/>
    <col min="6402" max="6402" width="3.6640625" style="206" customWidth="1"/>
    <col min="6403" max="6403" width="13.1640625" style="206" customWidth="1"/>
    <col min="6404" max="6404" width="3.83203125" style="206" customWidth="1"/>
    <col min="6405" max="6405" width="15" style="206" customWidth="1"/>
    <col min="6406" max="6406" width="3.6640625" style="206" customWidth="1"/>
    <col min="6407" max="6408" width="13" style="206" customWidth="1"/>
    <col min="6409" max="6409" width="0" style="206" hidden="1" customWidth="1"/>
    <col min="6410" max="6411" width="9.33203125" style="206"/>
    <col min="6412" max="6412" width="15.83203125" style="206" customWidth="1"/>
    <col min="6413" max="6651" width="9.33203125" style="206"/>
    <col min="6652" max="6652" width="5" style="206" customWidth="1"/>
    <col min="6653" max="6653" width="9.33203125" style="206"/>
    <col min="6654" max="6654" width="21.6640625" style="206" customWidth="1"/>
    <col min="6655" max="6655" width="13.5" style="206" customWidth="1"/>
    <col min="6656" max="6656" width="10.5" style="206" customWidth="1"/>
    <col min="6657" max="6657" width="15.1640625" style="206" customWidth="1"/>
    <col min="6658" max="6658" width="3.6640625" style="206" customWidth="1"/>
    <col min="6659" max="6659" width="13.1640625" style="206" customWidth="1"/>
    <col min="6660" max="6660" width="3.83203125" style="206" customWidth="1"/>
    <col min="6661" max="6661" width="15" style="206" customWidth="1"/>
    <col min="6662" max="6662" width="3.6640625" style="206" customWidth="1"/>
    <col min="6663" max="6664" width="13" style="206" customWidth="1"/>
    <col min="6665" max="6665" width="0" style="206" hidden="1" customWidth="1"/>
    <col min="6666" max="6667" width="9.33203125" style="206"/>
    <col min="6668" max="6668" width="15.83203125" style="206" customWidth="1"/>
    <col min="6669" max="6907" width="9.33203125" style="206"/>
    <col min="6908" max="6908" width="5" style="206" customWidth="1"/>
    <col min="6909" max="6909" width="9.33203125" style="206"/>
    <col min="6910" max="6910" width="21.6640625" style="206" customWidth="1"/>
    <col min="6911" max="6911" width="13.5" style="206" customWidth="1"/>
    <col min="6912" max="6912" width="10.5" style="206" customWidth="1"/>
    <col min="6913" max="6913" width="15.1640625" style="206" customWidth="1"/>
    <col min="6914" max="6914" width="3.6640625" style="206" customWidth="1"/>
    <col min="6915" max="6915" width="13.1640625" style="206" customWidth="1"/>
    <col min="6916" max="6916" width="3.83203125" style="206" customWidth="1"/>
    <col min="6917" max="6917" width="15" style="206" customWidth="1"/>
    <col min="6918" max="6918" width="3.6640625" style="206" customWidth="1"/>
    <col min="6919" max="6920" width="13" style="206" customWidth="1"/>
    <col min="6921" max="6921" width="0" style="206" hidden="1" customWidth="1"/>
    <col min="6922" max="6923" width="9.33203125" style="206"/>
    <col min="6924" max="6924" width="15.83203125" style="206" customWidth="1"/>
    <col min="6925" max="7163" width="9.33203125" style="206"/>
    <col min="7164" max="7164" width="5" style="206" customWidth="1"/>
    <col min="7165" max="7165" width="9.33203125" style="206"/>
    <col min="7166" max="7166" width="21.6640625" style="206" customWidth="1"/>
    <col min="7167" max="7167" width="13.5" style="206" customWidth="1"/>
    <col min="7168" max="7168" width="10.5" style="206" customWidth="1"/>
    <col min="7169" max="7169" width="15.1640625" style="206" customWidth="1"/>
    <col min="7170" max="7170" width="3.6640625" style="206" customWidth="1"/>
    <col min="7171" max="7171" width="13.1640625" style="206" customWidth="1"/>
    <col min="7172" max="7172" width="3.83203125" style="206" customWidth="1"/>
    <col min="7173" max="7173" width="15" style="206" customWidth="1"/>
    <col min="7174" max="7174" width="3.6640625" style="206" customWidth="1"/>
    <col min="7175" max="7176" width="13" style="206" customWidth="1"/>
    <col min="7177" max="7177" width="0" style="206" hidden="1" customWidth="1"/>
    <col min="7178" max="7179" width="9.33203125" style="206"/>
    <col min="7180" max="7180" width="15.83203125" style="206" customWidth="1"/>
    <col min="7181" max="7419" width="9.33203125" style="206"/>
    <col min="7420" max="7420" width="5" style="206" customWidth="1"/>
    <col min="7421" max="7421" width="9.33203125" style="206"/>
    <col min="7422" max="7422" width="21.6640625" style="206" customWidth="1"/>
    <col min="7423" max="7423" width="13.5" style="206" customWidth="1"/>
    <col min="7424" max="7424" width="10.5" style="206" customWidth="1"/>
    <col min="7425" max="7425" width="15.1640625" style="206" customWidth="1"/>
    <col min="7426" max="7426" width="3.6640625" style="206" customWidth="1"/>
    <col min="7427" max="7427" width="13.1640625" style="206" customWidth="1"/>
    <col min="7428" max="7428" width="3.83203125" style="206" customWidth="1"/>
    <col min="7429" max="7429" width="15" style="206" customWidth="1"/>
    <col min="7430" max="7430" width="3.6640625" style="206" customWidth="1"/>
    <col min="7431" max="7432" width="13" style="206" customWidth="1"/>
    <col min="7433" max="7433" width="0" style="206" hidden="1" customWidth="1"/>
    <col min="7434" max="7435" width="9.33203125" style="206"/>
    <col min="7436" max="7436" width="15.83203125" style="206" customWidth="1"/>
    <col min="7437" max="7675" width="9.33203125" style="206"/>
    <col min="7676" max="7676" width="5" style="206" customWidth="1"/>
    <col min="7677" max="7677" width="9.33203125" style="206"/>
    <col min="7678" max="7678" width="21.6640625" style="206" customWidth="1"/>
    <col min="7679" max="7679" width="13.5" style="206" customWidth="1"/>
    <col min="7680" max="7680" width="10.5" style="206" customWidth="1"/>
    <col min="7681" max="7681" width="15.1640625" style="206" customWidth="1"/>
    <col min="7682" max="7682" width="3.6640625" style="206" customWidth="1"/>
    <col min="7683" max="7683" width="13.1640625" style="206" customWidth="1"/>
    <col min="7684" max="7684" width="3.83203125" style="206" customWidth="1"/>
    <col min="7685" max="7685" width="15" style="206" customWidth="1"/>
    <col min="7686" max="7686" width="3.6640625" style="206" customWidth="1"/>
    <col min="7687" max="7688" width="13" style="206" customWidth="1"/>
    <col min="7689" max="7689" width="0" style="206" hidden="1" customWidth="1"/>
    <col min="7690" max="7691" width="9.33203125" style="206"/>
    <col min="7692" max="7692" width="15.83203125" style="206" customWidth="1"/>
    <col min="7693" max="7931" width="9.33203125" style="206"/>
    <col min="7932" max="7932" width="5" style="206" customWidth="1"/>
    <col min="7933" max="7933" width="9.33203125" style="206"/>
    <col min="7934" max="7934" width="21.6640625" style="206" customWidth="1"/>
    <col min="7935" max="7935" width="13.5" style="206" customWidth="1"/>
    <col min="7936" max="7936" width="10.5" style="206" customWidth="1"/>
    <col min="7937" max="7937" width="15.1640625" style="206" customWidth="1"/>
    <col min="7938" max="7938" width="3.6640625" style="206" customWidth="1"/>
    <col min="7939" max="7939" width="13.1640625" style="206" customWidth="1"/>
    <col min="7940" max="7940" width="3.83203125" style="206" customWidth="1"/>
    <col min="7941" max="7941" width="15" style="206" customWidth="1"/>
    <col min="7942" max="7942" width="3.6640625" style="206" customWidth="1"/>
    <col min="7943" max="7944" width="13" style="206" customWidth="1"/>
    <col min="7945" max="7945" width="0" style="206" hidden="1" customWidth="1"/>
    <col min="7946" max="7947" width="9.33203125" style="206"/>
    <col min="7948" max="7948" width="15.83203125" style="206" customWidth="1"/>
    <col min="7949" max="8187" width="9.33203125" style="206"/>
    <col min="8188" max="8188" width="5" style="206" customWidth="1"/>
    <col min="8189" max="8189" width="9.33203125" style="206"/>
    <col min="8190" max="8190" width="21.6640625" style="206" customWidth="1"/>
    <col min="8191" max="8191" width="13.5" style="206" customWidth="1"/>
    <col min="8192" max="8192" width="10.5" style="206" customWidth="1"/>
    <col min="8193" max="8193" width="15.1640625" style="206" customWidth="1"/>
    <col min="8194" max="8194" width="3.6640625" style="206" customWidth="1"/>
    <col min="8195" max="8195" width="13.1640625" style="206" customWidth="1"/>
    <col min="8196" max="8196" width="3.83203125" style="206" customWidth="1"/>
    <col min="8197" max="8197" width="15" style="206" customWidth="1"/>
    <col min="8198" max="8198" width="3.6640625" style="206" customWidth="1"/>
    <col min="8199" max="8200" width="13" style="206" customWidth="1"/>
    <col min="8201" max="8201" width="0" style="206" hidden="1" customWidth="1"/>
    <col min="8202" max="8203" width="9.33203125" style="206"/>
    <col min="8204" max="8204" width="15.83203125" style="206" customWidth="1"/>
    <col min="8205" max="8443" width="9.33203125" style="206"/>
    <col min="8444" max="8444" width="5" style="206" customWidth="1"/>
    <col min="8445" max="8445" width="9.33203125" style="206"/>
    <col min="8446" max="8446" width="21.6640625" style="206" customWidth="1"/>
    <col min="8447" max="8447" width="13.5" style="206" customWidth="1"/>
    <col min="8448" max="8448" width="10.5" style="206" customWidth="1"/>
    <col min="8449" max="8449" width="15.1640625" style="206" customWidth="1"/>
    <col min="8450" max="8450" width="3.6640625" style="206" customWidth="1"/>
    <col min="8451" max="8451" width="13.1640625" style="206" customWidth="1"/>
    <col min="8452" max="8452" width="3.83203125" style="206" customWidth="1"/>
    <col min="8453" max="8453" width="15" style="206" customWidth="1"/>
    <col min="8454" max="8454" width="3.6640625" style="206" customWidth="1"/>
    <col min="8455" max="8456" width="13" style="206" customWidth="1"/>
    <col min="8457" max="8457" width="0" style="206" hidden="1" customWidth="1"/>
    <col min="8458" max="8459" width="9.33203125" style="206"/>
    <col min="8460" max="8460" width="15.83203125" style="206" customWidth="1"/>
    <col min="8461" max="8699" width="9.33203125" style="206"/>
    <col min="8700" max="8700" width="5" style="206" customWidth="1"/>
    <col min="8701" max="8701" width="9.33203125" style="206"/>
    <col min="8702" max="8702" width="21.6640625" style="206" customWidth="1"/>
    <col min="8703" max="8703" width="13.5" style="206" customWidth="1"/>
    <col min="8704" max="8704" width="10.5" style="206" customWidth="1"/>
    <col min="8705" max="8705" width="15.1640625" style="206" customWidth="1"/>
    <col min="8706" max="8706" width="3.6640625" style="206" customWidth="1"/>
    <col min="8707" max="8707" width="13.1640625" style="206" customWidth="1"/>
    <col min="8708" max="8708" width="3.83203125" style="206" customWidth="1"/>
    <col min="8709" max="8709" width="15" style="206" customWidth="1"/>
    <col min="8710" max="8710" width="3.6640625" style="206" customWidth="1"/>
    <col min="8711" max="8712" width="13" style="206" customWidth="1"/>
    <col min="8713" max="8713" width="0" style="206" hidden="1" customWidth="1"/>
    <col min="8714" max="8715" width="9.33203125" style="206"/>
    <col min="8716" max="8716" width="15.83203125" style="206" customWidth="1"/>
    <col min="8717" max="8955" width="9.33203125" style="206"/>
    <col min="8956" max="8956" width="5" style="206" customWidth="1"/>
    <col min="8957" max="8957" width="9.33203125" style="206"/>
    <col min="8958" max="8958" width="21.6640625" style="206" customWidth="1"/>
    <col min="8959" max="8959" width="13.5" style="206" customWidth="1"/>
    <col min="8960" max="8960" width="10.5" style="206" customWidth="1"/>
    <col min="8961" max="8961" width="15.1640625" style="206" customWidth="1"/>
    <col min="8962" max="8962" width="3.6640625" style="206" customWidth="1"/>
    <col min="8963" max="8963" width="13.1640625" style="206" customWidth="1"/>
    <col min="8964" max="8964" width="3.83203125" style="206" customWidth="1"/>
    <col min="8965" max="8965" width="15" style="206" customWidth="1"/>
    <col min="8966" max="8966" width="3.6640625" style="206" customWidth="1"/>
    <col min="8967" max="8968" width="13" style="206" customWidth="1"/>
    <col min="8969" max="8969" width="0" style="206" hidden="1" customWidth="1"/>
    <col min="8970" max="8971" width="9.33203125" style="206"/>
    <col min="8972" max="8972" width="15.83203125" style="206" customWidth="1"/>
    <col min="8973" max="9211" width="9.33203125" style="206"/>
    <col min="9212" max="9212" width="5" style="206" customWidth="1"/>
    <col min="9213" max="9213" width="9.33203125" style="206"/>
    <col min="9214" max="9214" width="21.6640625" style="206" customWidth="1"/>
    <col min="9215" max="9215" width="13.5" style="206" customWidth="1"/>
    <col min="9216" max="9216" width="10.5" style="206" customWidth="1"/>
    <col min="9217" max="9217" width="15.1640625" style="206" customWidth="1"/>
    <col min="9218" max="9218" width="3.6640625" style="206" customWidth="1"/>
    <col min="9219" max="9219" width="13.1640625" style="206" customWidth="1"/>
    <col min="9220" max="9220" width="3.83203125" style="206" customWidth="1"/>
    <col min="9221" max="9221" width="15" style="206" customWidth="1"/>
    <col min="9222" max="9222" width="3.6640625" style="206" customWidth="1"/>
    <col min="9223" max="9224" width="13" style="206" customWidth="1"/>
    <col min="9225" max="9225" width="0" style="206" hidden="1" customWidth="1"/>
    <col min="9226" max="9227" width="9.33203125" style="206"/>
    <col min="9228" max="9228" width="15.83203125" style="206" customWidth="1"/>
    <col min="9229" max="9467" width="9.33203125" style="206"/>
    <col min="9468" max="9468" width="5" style="206" customWidth="1"/>
    <col min="9469" max="9469" width="9.33203125" style="206"/>
    <col min="9470" max="9470" width="21.6640625" style="206" customWidth="1"/>
    <col min="9471" max="9471" width="13.5" style="206" customWidth="1"/>
    <col min="9472" max="9472" width="10.5" style="206" customWidth="1"/>
    <col min="9473" max="9473" width="15.1640625" style="206" customWidth="1"/>
    <col min="9474" max="9474" width="3.6640625" style="206" customWidth="1"/>
    <col min="9475" max="9475" width="13.1640625" style="206" customWidth="1"/>
    <col min="9476" max="9476" width="3.83203125" style="206" customWidth="1"/>
    <col min="9477" max="9477" width="15" style="206" customWidth="1"/>
    <col min="9478" max="9478" width="3.6640625" style="206" customWidth="1"/>
    <col min="9479" max="9480" width="13" style="206" customWidth="1"/>
    <col min="9481" max="9481" width="0" style="206" hidden="1" customWidth="1"/>
    <col min="9482" max="9483" width="9.33203125" style="206"/>
    <col min="9484" max="9484" width="15.83203125" style="206" customWidth="1"/>
    <col min="9485" max="9723" width="9.33203125" style="206"/>
    <col min="9724" max="9724" width="5" style="206" customWidth="1"/>
    <col min="9725" max="9725" width="9.33203125" style="206"/>
    <col min="9726" max="9726" width="21.6640625" style="206" customWidth="1"/>
    <col min="9727" max="9727" width="13.5" style="206" customWidth="1"/>
    <col min="9728" max="9728" width="10.5" style="206" customWidth="1"/>
    <col min="9729" max="9729" width="15.1640625" style="206" customWidth="1"/>
    <col min="9730" max="9730" width="3.6640625" style="206" customWidth="1"/>
    <col min="9731" max="9731" width="13.1640625" style="206" customWidth="1"/>
    <col min="9732" max="9732" width="3.83203125" style="206" customWidth="1"/>
    <col min="9733" max="9733" width="15" style="206" customWidth="1"/>
    <col min="9734" max="9734" width="3.6640625" style="206" customWidth="1"/>
    <col min="9735" max="9736" width="13" style="206" customWidth="1"/>
    <col min="9737" max="9737" width="0" style="206" hidden="1" customWidth="1"/>
    <col min="9738" max="9739" width="9.33203125" style="206"/>
    <col min="9740" max="9740" width="15.83203125" style="206" customWidth="1"/>
    <col min="9741" max="9979" width="9.33203125" style="206"/>
    <col min="9980" max="9980" width="5" style="206" customWidth="1"/>
    <col min="9981" max="9981" width="9.33203125" style="206"/>
    <col min="9982" max="9982" width="21.6640625" style="206" customWidth="1"/>
    <col min="9983" max="9983" width="13.5" style="206" customWidth="1"/>
    <col min="9984" max="9984" width="10.5" style="206" customWidth="1"/>
    <col min="9985" max="9985" width="15.1640625" style="206" customWidth="1"/>
    <col min="9986" max="9986" width="3.6640625" style="206" customWidth="1"/>
    <col min="9987" max="9987" width="13.1640625" style="206" customWidth="1"/>
    <col min="9988" max="9988" width="3.83203125" style="206" customWidth="1"/>
    <col min="9989" max="9989" width="15" style="206" customWidth="1"/>
    <col min="9990" max="9990" width="3.6640625" style="206" customWidth="1"/>
    <col min="9991" max="9992" width="13" style="206" customWidth="1"/>
    <col min="9993" max="9993" width="0" style="206" hidden="1" customWidth="1"/>
    <col min="9994" max="9995" width="9.33203125" style="206"/>
    <col min="9996" max="9996" width="15.83203125" style="206" customWidth="1"/>
    <col min="9997" max="10235" width="9.33203125" style="206"/>
    <col min="10236" max="10236" width="5" style="206" customWidth="1"/>
    <col min="10237" max="10237" width="9.33203125" style="206"/>
    <col min="10238" max="10238" width="21.6640625" style="206" customWidth="1"/>
    <col min="10239" max="10239" width="13.5" style="206" customWidth="1"/>
    <col min="10240" max="10240" width="10.5" style="206" customWidth="1"/>
    <col min="10241" max="10241" width="15.1640625" style="206" customWidth="1"/>
    <col min="10242" max="10242" width="3.6640625" style="206" customWidth="1"/>
    <col min="10243" max="10243" width="13.1640625" style="206" customWidth="1"/>
    <col min="10244" max="10244" width="3.83203125" style="206" customWidth="1"/>
    <col min="10245" max="10245" width="15" style="206" customWidth="1"/>
    <col min="10246" max="10246" width="3.6640625" style="206" customWidth="1"/>
    <col min="10247" max="10248" width="13" style="206" customWidth="1"/>
    <col min="10249" max="10249" width="0" style="206" hidden="1" customWidth="1"/>
    <col min="10250" max="10251" width="9.33203125" style="206"/>
    <col min="10252" max="10252" width="15.83203125" style="206" customWidth="1"/>
    <col min="10253" max="10491" width="9.33203125" style="206"/>
    <col min="10492" max="10492" width="5" style="206" customWidth="1"/>
    <col min="10493" max="10493" width="9.33203125" style="206"/>
    <col min="10494" max="10494" width="21.6640625" style="206" customWidth="1"/>
    <col min="10495" max="10495" width="13.5" style="206" customWidth="1"/>
    <col min="10496" max="10496" width="10.5" style="206" customWidth="1"/>
    <col min="10497" max="10497" width="15.1640625" style="206" customWidth="1"/>
    <col min="10498" max="10498" width="3.6640625" style="206" customWidth="1"/>
    <col min="10499" max="10499" width="13.1640625" style="206" customWidth="1"/>
    <col min="10500" max="10500" width="3.83203125" style="206" customWidth="1"/>
    <col min="10501" max="10501" width="15" style="206" customWidth="1"/>
    <col min="10502" max="10502" width="3.6640625" style="206" customWidth="1"/>
    <col min="10503" max="10504" width="13" style="206" customWidth="1"/>
    <col min="10505" max="10505" width="0" style="206" hidden="1" customWidth="1"/>
    <col min="10506" max="10507" width="9.33203125" style="206"/>
    <col min="10508" max="10508" width="15.83203125" style="206" customWidth="1"/>
    <col min="10509" max="10747" width="9.33203125" style="206"/>
    <col min="10748" max="10748" width="5" style="206" customWidth="1"/>
    <col min="10749" max="10749" width="9.33203125" style="206"/>
    <col min="10750" max="10750" width="21.6640625" style="206" customWidth="1"/>
    <col min="10751" max="10751" width="13.5" style="206" customWidth="1"/>
    <col min="10752" max="10752" width="10.5" style="206" customWidth="1"/>
    <col min="10753" max="10753" width="15.1640625" style="206" customWidth="1"/>
    <col min="10754" max="10754" width="3.6640625" style="206" customWidth="1"/>
    <col min="10755" max="10755" width="13.1640625" style="206" customWidth="1"/>
    <col min="10756" max="10756" width="3.83203125" style="206" customWidth="1"/>
    <col min="10757" max="10757" width="15" style="206" customWidth="1"/>
    <col min="10758" max="10758" width="3.6640625" style="206" customWidth="1"/>
    <col min="10759" max="10760" width="13" style="206" customWidth="1"/>
    <col min="10761" max="10761" width="0" style="206" hidden="1" customWidth="1"/>
    <col min="10762" max="10763" width="9.33203125" style="206"/>
    <col min="10764" max="10764" width="15.83203125" style="206" customWidth="1"/>
    <col min="10765" max="11003" width="9.33203125" style="206"/>
    <col min="11004" max="11004" width="5" style="206" customWidth="1"/>
    <col min="11005" max="11005" width="9.33203125" style="206"/>
    <col min="11006" max="11006" width="21.6640625" style="206" customWidth="1"/>
    <col min="11007" max="11007" width="13.5" style="206" customWidth="1"/>
    <col min="11008" max="11008" width="10.5" style="206" customWidth="1"/>
    <col min="11009" max="11009" width="15.1640625" style="206" customWidth="1"/>
    <col min="11010" max="11010" width="3.6640625" style="206" customWidth="1"/>
    <col min="11011" max="11011" width="13.1640625" style="206" customWidth="1"/>
    <col min="11012" max="11012" width="3.83203125" style="206" customWidth="1"/>
    <col min="11013" max="11013" width="15" style="206" customWidth="1"/>
    <col min="11014" max="11014" width="3.6640625" style="206" customWidth="1"/>
    <col min="11015" max="11016" width="13" style="206" customWidth="1"/>
    <col min="11017" max="11017" width="0" style="206" hidden="1" customWidth="1"/>
    <col min="11018" max="11019" width="9.33203125" style="206"/>
    <col min="11020" max="11020" width="15.83203125" style="206" customWidth="1"/>
    <col min="11021" max="11259" width="9.33203125" style="206"/>
    <col min="11260" max="11260" width="5" style="206" customWidth="1"/>
    <col min="11261" max="11261" width="9.33203125" style="206"/>
    <col min="11262" max="11262" width="21.6640625" style="206" customWidth="1"/>
    <col min="11263" max="11263" width="13.5" style="206" customWidth="1"/>
    <col min="11264" max="11264" width="10.5" style="206" customWidth="1"/>
    <col min="11265" max="11265" width="15.1640625" style="206" customWidth="1"/>
    <col min="11266" max="11266" width="3.6640625" style="206" customWidth="1"/>
    <col min="11267" max="11267" width="13.1640625" style="206" customWidth="1"/>
    <col min="11268" max="11268" width="3.83203125" style="206" customWidth="1"/>
    <col min="11269" max="11269" width="15" style="206" customWidth="1"/>
    <col min="11270" max="11270" width="3.6640625" style="206" customWidth="1"/>
    <col min="11271" max="11272" width="13" style="206" customWidth="1"/>
    <col min="11273" max="11273" width="0" style="206" hidden="1" customWidth="1"/>
    <col min="11274" max="11275" width="9.33203125" style="206"/>
    <col min="11276" max="11276" width="15.83203125" style="206" customWidth="1"/>
    <col min="11277" max="11515" width="9.33203125" style="206"/>
    <col min="11516" max="11516" width="5" style="206" customWidth="1"/>
    <col min="11517" max="11517" width="9.33203125" style="206"/>
    <col min="11518" max="11518" width="21.6640625" style="206" customWidth="1"/>
    <col min="11519" max="11519" width="13.5" style="206" customWidth="1"/>
    <col min="11520" max="11520" width="10.5" style="206" customWidth="1"/>
    <col min="11521" max="11521" width="15.1640625" style="206" customWidth="1"/>
    <col min="11522" max="11522" width="3.6640625" style="206" customWidth="1"/>
    <col min="11523" max="11523" width="13.1640625" style="206" customWidth="1"/>
    <col min="11524" max="11524" width="3.83203125" style="206" customWidth="1"/>
    <col min="11525" max="11525" width="15" style="206" customWidth="1"/>
    <col min="11526" max="11526" width="3.6640625" style="206" customWidth="1"/>
    <col min="11527" max="11528" width="13" style="206" customWidth="1"/>
    <col min="11529" max="11529" width="0" style="206" hidden="1" customWidth="1"/>
    <col min="11530" max="11531" width="9.33203125" style="206"/>
    <col min="11532" max="11532" width="15.83203125" style="206" customWidth="1"/>
    <col min="11533" max="11771" width="9.33203125" style="206"/>
    <col min="11772" max="11772" width="5" style="206" customWidth="1"/>
    <col min="11773" max="11773" width="9.33203125" style="206"/>
    <col min="11774" max="11774" width="21.6640625" style="206" customWidth="1"/>
    <col min="11775" max="11775" width="13.5" style="206" customWidth="1"/>
    <col min="11776" max="11776" width="10.5" style="206" customWidth="1"/>
    <col min="11777" max="11777" width="15.1640625" style="206" customWidth="1"/>
    <col min="11778" max="11778" width="3.6640625" style="206" customWidth="1"/>
    <col min="11779" max="11779" width="13.1640625" style="206" customWidth="1"/>
    <col min="11780" max="11780" width="3.83203125" style="206" customWidth="1"/>
    <col min="11781" max="11781" width="15" style="206" customWidth="1"/>
    <col min="11782" max="11782" width="3.6640625" style="206" customWidth="1"/>
    <col min="11783" max="11784" width="13" style="206" customWidth="1"/>
    <col min="11785" max="11785" width="0" style="206" hidden="1" customWidth="1"/>
    <col min="11786" max="11787" width="9.33203125" style="206"/>
    <col min="11788" max="11788" width="15.83203125" style="206" customWidth="1"/>
    <col min="11789" max="12027" width="9.33203125" style="206"/>
    <col min="12028" max="12028" width="5" style="206" customWidth="1"/>
    <col min="12029" max="12029" width="9.33203125" style="206"/>
    <col min="12030" max="12030" width="21.6640625" style="206" customWidth="1"/>
    <col min="12031" max="12031" width="13.5" style="206" customWidth="1"/>
    <col min="12032" max="12032" width="10.5" style="206" customWidth="1"/>
    <col min="12033" max="12033" width="15.1640625" style="206" customWidth="1"/>
    <col min="12034" max="12034" width="3.6640625" style="206" customWidth="1"/>
    <col min="12035" max="12035" width="13.1640625" style="206" customWidth="1"/>
    <col min="12036" max="12036" width="3.83203125" style="206" customWidth="1"/>
    <col min="12037" max="12037" width="15" style="206" customWidth="1"/>
    <col min="12038" max="12038" width="3.6640625" style="206" customWidth="1"/>
    <col min="12039" max="12040" width="13" style="206" customWidth="1"/>
    <col min="12041" max="12041" width="0" style="206" hidden="1" customWidth="1"/>
    <col min="12042" max="12043" width="9.33203125" style="206"/>
    <col min="12044" max="12044" width="15.83203125" style="206" customWidth="1"/>
    <col min="12045" max="12283" width="9.33203125" style="206"/>
    <col min="12284" max="12284" width="5" style="206" customWidth="1"/>
    <col min="12285" max="12285" width="9.33203125" style="206"/>
    <col min="12286" max="12286" width="21.6640625" style="206" customWidth="1"/>
    <col min="12287" max="12287" width="13.5" style="206" customWidth="1"/>
    <col min="12288" max="12288" width="10.5" style="206" customWidth="1"/>
    <col min="12289" max="12289" width="15.1640625" style="206" customWidth="1"/>
    <col min="12290" max="12290" width="3.6640625" style="206" customWidth="1"/>
    <col min="12291" max="12291" width="13.1640625" style="206" customWidth="1"/>
    <col min="12292" max="12292" width="3.83203125" style="206" customWidth="1"/>
    <col min="12293" max="12293" width="15" style="206" customWidth="1"/>
    <col min="12294" max="12294" width="3.6640625" style="206" customWidth="1"/>
    <col min="12295" max="12296" width="13" style="206" customWidth="1"/>
    <col min="12297" max="12297" width="0" style="206" hidden="1" customWidth="1"/>
    <col min="12298" max="12299" width="9.33203125" style="206"/>
    <col min="12300" max="12300" width="15.83203125" style="206" customWidth="1"/>
    <col min="12301" max="12539" width="9.33203125" style="206"/>
    <col min="12540" max="12540" width="5" style="206" customWidth="1"/>
    <col min="12541" max="12541" width="9.33203125" style="206"/>
    <col min="12542" max="12542" width="21.6640625" style="206" customWidth="1"/>
    <col min="12543" max="12543" width="13.5" style="206" customWidth="1"/>
    <col min="12544" max="12544" width="10.5" style="206" customWidth="1"/>
    <col min="12545" max="12545" width="15.1640625" style="206" customWidth="1"/>
    <col min="12546" max="12546" width="3.6640625" style="206" customWidth="1"/>
    <col min="12547" max="12547" width="13.1640625" style="206" customWidth="1"/>
    <col min="12548" max="12548" width="3.83203125" style="206" customWidth="1"/>
    <col min="12549" max="12549" width="15" style="206" customWidth="1"/>
    <col min="12550" max="12550" width="3.6640625" style="206" customWidth="1"/>
    <col min="12551" max="12552" width="13" style="206" customWidth="1"/>
    <col min="12553" max="12553" width="0" style="206" hidden="1" customWidth="1"/>
    <col min="12554" max="12555" width="9.33203125" style="206"/>
    <col min="12556" max="12556" width="15.83203125" style="206" customWidth="1"/>
    <col min="12557" max="12795" width="9.33203125" style="206"/>
    <col min="12796" max="12796" width="5" style="206" customWidth="1"/>
    <col min="12797" max="12797" width="9.33203125" style="206"/>
    <col min="12798" max="12798" width="21.6640625" style="206" customWidth="1"/>
    <col min="12799" max="12799" width="13.5" style="206" customWidth="1"/>
    <col min="12800" max="12800" width="10.5" style="206" customWidth="1"/>
    <col min="12801" max="12801" width="15.1640625" style="206" customWidth="1"/>
    <col min="12802" max="12802" width="3.6640625" style="206" customWidth="1"/>
    <col min="12803" max="12803" width="13.1640625" style="206" customWidth="1"/>
    <col min="12804" max="12804" width="3.83203125" style="206" customWidth="1"/>
    <col min="12805" max="12805" width="15" style="206" customWidth="1"/>
    <col min="12806" max="12806" width="3.6640625" style="206" customWidth="1"/>
    <col min="12807" max="12808" width="13" style="206" customWidth="1"/>
    <col min="12809" max="12809" width="0" style="206" hidden="1" customWidth="1"/>
    <col min="12810" max="12811" width="9.33203125" style="206"/>
    <col min="12812" max="12812" width="15.83203125" style="206" customWidth="1"/>
    <col min="12813" max="13051" width="9.33203125" style="206"/>
    <col min="13052" max="13052" width="5" style="206" customWidth="1"/>
    <col min="13053" max="13053" width="9.33203125" style="206"/>
    <col min="13054" max="13054" width="21.6640625" style="206" customWidth="1"/>
    <col min="13055" max="13055" width="13.5" style="206" customWidth="1"/>
    <col min="13056" max="13056" width="10.5" style="206" customWidth="1"/>
    <col min="13057" max="13057" width="15.1640625" style="206" customWidth="1"/>
    <col min="13058" max="13058" width="3.6640625" style="206" customWidth="1"/>
    <col min="13059" max="13059" width="13.1640625" style="206" customWidth="1"/>
    <col min="13060" max="13060" width="3.83203125" style="206" customWidth="1"/>
    <col min="13061" max="13061" width="15" style="206" customWidth="1"/>
    <col min="13062" max="13062" width="3.6640625" style="206" customWidth="1"/>
    <col min="13063" max="13064" width="13" style="206" customWidth="1"/>
    <col min="13065" max="13065" width="0" style="206" hidden="1" customWidth="1"/>
    <col min="13066" max="13067" width="9.33203125" style="206"/>
    <col min="13068" max="13068" width="15.83203125" style="206" customWidth="1"/>
    <col min="13069" max="13307" width="9.33203125" style="206"/>
    <col min="13308" max="13308" width="5" style="206" customWidth="1"/>
    <col min="13309" max="13309" width="9.33203125" style="206"/>
    <col min="13310" max="13310" width="21.6640625" style="206" customWidth="1"/>
    <col min="13311" max="13311" width="13.5" style="206" customWidth="1"/>
    <col min="13312" max="13312" width="10.5" style="206" customWidth="1"/>
    <col min="13313" max="13313" width="15.1640625" style="206" customWidth="1"/>
    <col min="13314" max="13314" width="3.6640625" style="206" customWidth="1"/>
    <col min="13315" max="13315" width="13.1640625" style="206" customWidth="1"/>
    <col min="13316" max="13316" width="3.83203125" style="206" customWidth="1"/>
    <col min="13317" max="13317" width="15" style="206" customWidth="1"/>
    <col min="13318" max="13318" width="3.6640625" style="206" customWidth="1"/>
    <col min="13319" max="13320" width="13" style="206" customWidth="1"/>
    <col min="13321" max="13321" width="0" style="206" hidden="1" customWidth="1"/>
    <col min="13322" max="13323" width="9.33203125" style="206"/>
    <col min="13324" max="13324" width="15.83203125" style="206" customWidth="1"/>
    <col min="13325" max="13563" width="9.33203125" style="206"/>
    <col min="13564" max="13564" width="5" style="206" customWidth="1"/>
    <col min="13565" max="13565" width="9.33203125" style="206"/>
    <col min="13566" max="13566" width="21.6640625" style="206" customWidth="1"/>
    <col min="13567" max="13567" width="13.5" style="206" customWidth="1"/>
    <col min="13568" max="13568" width="10.5" style="206" customWidth="1"/>
    <col min="13569" max="13569" width="15.1640625" style="206" customWidth="1"/>
    <col min="13570" max="13570" width="3.6640625" style="206" customWidth="1"/>
    <col min="13571" max="13571" width="13.1640625" style="206" customWidth="1"/>
    <col min="13572" max="13572" width="3.83203125" style="206" customWidth="1"/>
    <col min="13573" max="13573" width="15" style="206" customWidth="1"/>
    <col min="13574" max="13574" width="3.6640625" style="206" customWidth="1"/>
    <col min="13575" max="13576" width="13" style="206" customWidth="1"/>
    <col min="13577" max="13577" width="0" style="206" hidden="1" customWidth="1"/>
    <col min="13578" max="13579" width="9.33203125" style="206"/>
    <col min="13580" max="13580" width="15.83203125" style="206" customWidth="1"/>
    <col min="13581" max="13819" width="9.33203125" style="206"/>
    <col min="13820" max="13820" width="5" style="206" customWidth="1"/>
    <col min="13821" max="13821" width="9.33203125" style="206"/>
    <col min="13822" max="13822" width="21.6640625" style="206" customWidth="1"/>
    <col min="13823" max="13823" width="13.5" style="206" customWidth="1"/>
    <col min="13824" max="13824" width="10.5" style="206" customWidth="1"/>
    <col min="13825" max="13825" width="15.1640625" style="206" customWidth="1"/>
    <col min="13826" max="13826" width="3.6640625" style="206" customWidth="1"/>
    <col min="13827" max="13827" width="13.1640625" style="206" customWidth="1"/>
    <col min="13828" max="13828" width="3.83203125" style="206" customWidth="1"/>
    <col min="13829" max="13829" width="15" style="206" customWidth="1"/>
    <col min="13830" max="13830" width="3.6640625" style="206" customWidth="1"/>
    <col min="13831" max="13832" width="13" style="206" customWidth="1"/>
    <col min="13833" max="13833" width="0" style="206" hidden="1" customWidth="1"/>
    <col min="13834" max="13835" width="9.33203125" style="206"/>
    <col min="13836" max="13836" width="15.83203125" style="206" customWidth="1"/>
    <col min="13837" max="14075" width="9.33203125" style="206"/>
    <col min="14076" max="14076" width="5" style="206" customWidth="1"/>
    <col min="14077" max="14077" width="9.33203125" style="206"/>
    <col min="14078" max="14078" width="21.6640625" style="206" customWidth="1"/>
    <col min="14079" max="14079" width="13.5" style="206" customWidth="1"/>
    <col min="14080" max="14080" width="10.5" style="206" customWidth="1"/>
    <col min="14081" max="14081" width="15.1640625" style="206" customWidth="1"/>
    <col min="14082" max="14082" width="3.6640625" style="206" customWidth="1"/>
    <col min="14083" max="14083" width="13.1640625" style="206" customWidth="1"/>
    <col min="14084" max="14084" width="3.83203125" style="206" customWidth="1"/>
    <col min="14085" max="14085" width="15" style="206" customWidth="1"/>
    <col min="14086" max="14086" width="3.6640625" style="206" customWidth="1"/>
    <col min="14087" max="14088" width="13" style="206" customWidth="1"/>
    <col min="14089" max="14089" width="0" style="206" hidden="1" customWidth="1"/>
    <col min="14090" max="14091" width="9.33203125" style="206"/>
    <col min="14092" max="14092" width="15.83203125" style="206" customWidth="1"/>
    <col min="14093" max="14331" width="9.33203125" style="206"/>
    <col min="14332" max="14332" width="5" style="206" customWidth="1"/>
    <col min="14333" max="14333" width="9.33203125" style="206"/>
    <col min="14334" max="14334" width="21.6640625" style="206" customWidth="1"/>
    <col min="14335" max="14335" width="13.5" style="206" customWidth="1"/>
    <col min="14336" max="14336" width="10.5" style="206" customWidth="1"/>
    <col min="14337" max="14337" width="15.1640625" style="206" customWidth="1"/>
    <col min="14338" max="14338" width="3.6640625" style="206" customWidth="1"/>
    <col min="14339" max="14339" width="13.1640625" style="206" customWidth="1"/>
    <col min="14340" max="14340" width="3.83203125" style="206" customWidth="1"/>
    <col min="14341" max="14341" width="15" style="206" customWidth="1"/>
    <col min="14342" max="14342" width="3.6640625" style="206" customWidth="1"/>
    <col min="14343" max="14344" width="13" style="206" customWidth="1"/>
    <col min="14345" max="14345" width="0" style="206" hidden="1" customWidth="1"/>
    <col min="14346" max="14347" width="9.33203125" style="206"/>
    <col min="14348" max="14348" width="15.83203125" style="206" customWidth="1"/>
    <col min="14349" max="14587" width="9.33203125" style="206"/>
    <col min="14588" max="14588" width="5" style="206" customWidth="1"/>
    <col min="14589" max="14589" width="9.33203125" style="206"/>
    <col min="14590" max="14590" width="21.6640625" style="206" customWidth="1"/>
    <col min="14591" max="14591" width="13.5" style="206" customWidth="1"/>
    <col min="14592" max="14592" width="10.5" style="206" customWidth="1"/>
    <col min="14593" max="14593" width="15.1640625" style="206" customWidth="1"/>
    <col min="14594" max="14594" width="3.6640625" style="206" customWidth="1"/>
    <col min="14595" max="14595" width="13.1640625" style="206" customWidth="1"/>
    <col min="14596" max="14596" width="3.83203125" style="206" customWidth="1"/>
    <col min="14597" max="14597" width="15" style="206" customWidth="1"/>
    <col min="14598" max="14598" width="3.6640625" style="206" customWidth="1"/>
    <col min="14599" max="14600" width="13" style="206" customWidth="1"/>
    <col min="14601" max="14601" width="0" style="206" hidden="1" customWidth="1"/>
    <col min="14602" max="14603" width="9.33203125" style="206"/>
    <col min="14604" max="14604" width="15.83203125" style="206" customWidth="1"/>
    <col min="14605" max="14843" width="9.33203125" style="206"/>
    <col min="14844" max="14844" width="5" style="206" customWidth="1"/>
    <col min="14845" max="14845" width="9.33203125" style="206"/>
    <col min="14846" max="14846" width="21.6640625" style="206" customWidth="1"/>
    <col min="14847" max="14847" width="13.5" style="206" customWidth="1"/>
    <col min="14848" max="14848" width="10.5" style="206" customWidth="1"/>
    <col min="14849" max="14849" width="15.1640625" style="206" customWidth="1"/>
    <col min="14850" max="14850" width="3.6640625" style="206" customWidth="1"/>
    <col min="14851" max="14851" width="13.1640625" style="206" customWidth="1"/>
    <col min="14852" max="14852" width="3.83203125" style="206" customWidth="1"/>
    <col min="14853" max="14853" width="15" style="206" customWidth="1"/>
    <col min="14854" max="14854" width="3.6640625" style="206" customWidth="1"/>
    <col min="14855" max="14856" width="13" style="206" customWidth="1"/>
    <col min="14857" max="14857" width="0" style="206" hidden="1" customWidth="1"/>
    <col min="14858" max="14859" width="9.33203125" style="206"/>
    <col min="14860" max="14860" width="15.83203125" style="206" customWidth="1"/>
    <col min="14861" max="15099" width="9.33203125" style="206"/>
    <col min="15100" max="15100" width="5" style="206" customWidth="1"/>
    <col min="15101" max="15101" width="9.33203125" style="206"/>
    <col min="15102" max="15102" width="21.6640625" style="206" customWidth="1"/>
    <col min="15103" max="15103" width="13.5" style="206" customWidth="1"/>
    <col min="15104" max="15104" width="10.5" style="206" customWidth="1"/>
    <col min="15105" max="15105" width="15.1640625" style="206" customWidth="1"/>
    <col min="15106" max="15106" width="3.6640625" style="206" customWidth="1"/>
    <col min="15107" max="15107" width="13.1640625" style="206" customWidth="1"/>
    <col min="15108" max="15108" width="3.83203125" style="206" customWidth="1"/>
    <col min="15109" max="15109" width="15" style="206" customWidth="1"/>
    <col min="15110" max="15110" width="3.6640625" style="206" customWidth="1"/>
    <col min="15111" max="15112" width="13" style="206" customWidth="1"/>
    <col min="15113" max="15113" width="0" style="206" hidden="1" customWidth="1"/>
    <col min="15114" max="15115" width="9.33203125" style="206"/>
    <col min="15116" max="15116" width="15.83203125" style="206" customWidth="1"/>
    <col min="15117" max="15355" width="9.33203125" style="206"/>
    <col min="15356" max="15356" width="5" style="206" customWidth="1"/>
    <col min="15357" max="15357" width="9.33203125" style="206"/>
    <col min="15358" max="15358" width="21.6640625" style="206" customWidth="1"/>
    <col min="15359" max="15359" width="13.5" style="206" customWidth="1"/>
    <col min="15360" max="15360" width="10.5" style="206" customWidth="1"/>
    <col min="15361" max="15361" width="15.1640625" style="206" customWidth="1"/>
    <col min="15362" max="15362" width="3.6640625" style="206" customWidth="1"/>
    <col min="15363" max="15363" width="13.1640625" style="206" customWidth="1"/>
    <col min="15364" max="15364" width="3.83203125" style="206" customWidth="1"/>
    <col min="15365" max="15365" width="15" style="206" customWidth="1"/>
    <col min="15366" max="15366" width="3.6640625" style="206" customWidth="1"/>
    <col min="15367" max="15368" width="13" style="206" customWidth="1"/>
    <col min="15369" max="15369" width="0" style="206" hidden="1" customWidth="1"/>
    <col min="15370" max="15371" width="9.33203125" style="206"/>
    <col min="15372" max="15372" width="15.83203125" style="206" customWidth="1"/>
    <col min="15373" max="15611" width="9.33203125" style="206"/>
    <col min="15612" max="15612" width="5" style="206" customWidth="1"/>
    <col min="15613" max="15613" width="9.33203125" style="206"/>
    <col min="15614" max="15614" width="21.6640625" style="206" customWidth="1"/>
    <col min="15615" max="15615" width="13.5" style="206" customWidth="1"/>
    <col min="15616" max="15616" width="10.5" style="206" customWidth="1"/>
    <col min="15617" max="15617" width="15.1640625" style="206" customWidth="1"/>
    <col min="15618" max="15618" width="3.6640625" style="206" customWidth="1"/>
    <col min="15619" max="15619" width="13.1640625" style="206" customWidth="1"/>
    <col min="15620" max="15620" width="3.83203125" style="206" customWidth="1"/>
    <col min="15621" max="15621" width="15" style="206" customWidth="1"/>
    <col min="15622" max="15622" width="3.6640625" style="206" customWidth="1"/>
    <col min="15623" max="15624" width="13" style="206" customWidth="1"/>
    <col min="15625" max="15625" width="0" style="206" hidden="1" customWidth="1"/>
    <col min="15626" max="15627" width="9.33203125" style="206"/>
    <col min="15628" max="15628" width="15.83203125" style="206" customWidth="1"/>
    <col min="15629" max="15867" width="9.33203125" style="206"/>
    <col min="15868" max="15868" width="5" style="206" customWidth="1"/>
    <col min="15869" max="15869" width="9.33203125" style="206"/>
    <col min="15870" max="15870" width="21.6640625" style="206" customWidth="1"/>
    <col min="15871" max="15871" width="13.5" style="206" customWidth="1"/>
    <col min="15872" max="15872" width="10.5" style="206" customWidth="1"/>
    <col min="15873" max="15873" width="15.1640625" style="206" customWidth="1"/>
    <col min="15874" max="15874" width="3.6640625" style="206" customWidth="1"/>
    <col min="15875" max="15875" width="13.1640625" style="206" customWidth="1"/>
    <col min="15876" max="15876" width="3.83203125" style="206" customWidth="1"/>
    <col min="15877" max="15877" width="15" style="206" customWidth="1"/>
    <col min="15878" max="15878" width="3.6640625" style="206" customWidth="1"/>
    <col min="15879" max="15880" width="13" style="206" customWidth="1"/>
    <col min="15881" max="15881" width="0" style="206" hidden="1" customWidth="1"/>
    <col min="15882" max="15883" width="9.33203125" style="206"/>
    <col min="15884" max="15884" width="15.83203125" style="206" customWidth="1"/>
    <col min="15885" max="16123" width="9.33203125" style="206"/>
    <col min="16124" max="16124" width="5" style="206" customWidth="1"/>
    <col min="16125" max="16125" width="9.33203125" style="206"/>
    <col min="16126" max="16126" width="21.6640625" style="206" customWidth="1"/>
    <col min="16127" max="16127" width="13.5" style="206" customWidth="1"/>
    <col min="16128" max="16128" width="10.5" style="206" customWidth="1"/>
    <col min="16129" max="16129" width="15.1640625" style="206" customWidth="1"/>
    <col min="16130" max="16130" width="3.6640625" style="206" customWidth="1"/>
    <col min="16131" max="16131" width="13.1640625" style="206" customWidth="1"/>
    <col min="16132" max="16132" width="3.83203125" style="206" customWidth="1"/>
    <col min="16133" max="16133" width="15" style="206" customWidth="1"/>
    <col min="16134" max="16134" width="3.6640625" style="206" customWidth="1"/>
    <col min="16135" max="16136" width="13" style="206" customWidth="1"/>
    <col min="16137" max="16137" width="0" style="206" hidden="1" customWidth="1"/>
    <col min="16138" max="16139" width="9.33203125" style="206"/>
    <col min="16140" max="16140" width="15.83203125" style="206" customWidth="1"/>
    <col min="16141" max="16384" width="9.33203125" style="206"/>
  </cols>
  <sheetData>
    <row r="2" spans="1:18">
      <c r="A2" s="206"/>
      <c r="B2" s="12"/>
      <c r="C2" s="12"/>
      <c r="D2" s="604" t="s">
        <v>53</v>
      </c>
      <c r="E2" s="604"/>
      <c r="F2" s="604"/>
      <c r="G2" s="604"/>
      <c r="H2" s="604"/>
      <c r="I2" s="604"/>
      <c r="J2" s="604"/>
      <c r="K2" s="253"/>
      <c r="L2" s="83" t="s">
        <v>214</v>
      </c>
    </row>
    <row r="3" spans="1:18">
      <c r="A3" s="206"/>
      <c r="B3" s="12"/>
      <c r="C3" s="12"/>
      <c r="D3" s="605" t="s">
        <v>215</v>
      </c>
      <c r="E3" s="606"/>
      <c r="F3" s="606"/>
      <c r="G3" s="606"/>
      <c r="H3" s="606"/>
      <c r="I3" s="606"/>
      <c r="J3" s="606"/>
      <c r="K3" s="253"/>
      <c r="L3" s="83"/>
    </row>
    <row r="4" spans="1:18">
      <c r="A4" s="206"/>
      <c r="B4" s="12"/>
      <c r="C4" s="12"/>
      <c r="D4" s="605" t="s">
        <v>189</v>
      </c>
      <c r="E4" s="606"/>
      <c r="F4" s="606"/>
      <c r="G4" s="606"/>
      <c r="H4" s="606"/>
      <c r="I4" s="606"/>
      <c r="J4" s="606"/>
      <c r="K4" s="254"/>
      <c r="L4" s="84"/>
      <c r="M4" s="13" t="s">
        <v>56</v>
      </c>
    </row>
    <row r="5" spans="1:18">
      <c r="A5" s="206"/>
      <c r="B5" s="12"/>
      <c r="C5" s="12"/>
      <c r="D5" s="604" t="s">
        <v>55</v>
      </c>
      <c r="E5" s="604"/>
      <c r="F5" s="604"/>
      <c r="G5" s="604"/>
      <c r="H5" s="604"/>
      <c r="I5" s="604"/>
      <c r="J5" s="604"/>
      <c r="K5" s="253"/>
      <c r="L5" s="12" t="s">
        <v>156</v>
      </c>
      <c r="M5" s="13" t="s">
        <v>56</v>
      </c>
    </row>
    <row r="7" spans="1:18">
      <c r="A7" s="79"/>
      <c r="B7" s="14"/>
      <c r="C7" s="15"/>
      <c r="D7" s="15"/>
      <c r="E7" s="16"/>
      <c r="F7" s="75"/>
      <c r="G7" s="22"/>
      <c r="H7" s="75"/>
      <c r="I7" s="22"/>
      <c r="J7" s="22"/>
      <c r="K7" s="17" t="s">
        <v>57</v>
      </c>
      <c r="L7" s="15"/>
      <c r="M7" s="15"/>
    </row>
    <row r="8" spans="1:18">
      <c r="A8" s="76" t="s">
        <v>7</v>
      </c>
      <c r="B8" s="18"/>
      <c r="C8" s="19"/>
      <c r="D8" s="20" t="s">
        <v>52</v>
      </c>
      <c r="E8" s="21" t="s">
        <v>58</v>
      </c>
      <c r="F8" s="76" t="s">
        <v>59</v>
      </c>
      <c r="G8" s="22"/>
      <c r="H8" s="76" t="s">
        <v>60</v>
      </c>
      <c r="I8" s="22"/>
      <c r="J8" s="22"/>
      <c r="K8" s="23" t="s">
        <v>201</v>
      </c>
      <c r="L8" s="24" t="s">
        <v>61</v>
      </c>
      <c r="M8" s="20" t="s">
        <v>62</v>
      </c>
    </row>
    <row r="9" spans="1:18">
      <c r="A9" s="76" t="s">
        <v>10</v>
      </c>
      <c r="B9" s="25" t="s">
        <v>0</v>
      </c>
      <c r="C9" s="24"/>
      <c r="D9" s="20" t="s">
        <v>63</v>
      </c>
      <c r="E9" s="21" t="s">
        <v>64</v>
      </c>
      <c r="F9" s="76" t="s">
        <v>65</v>
      </c>
      <c r="G9" s="22"/>
      <c r="H9" s="76" t="s">
        <v>66</v>
      </c>
      <c r="I9" s="22"/>
      <c r="J9" s="22"/>
      <c r="K9" s="23" t="s">
        <v>67</v>
      </c>
      <c r="L9" s="24" t="s">
        <v>67</v>
      </c>
      <c r="M9" s="24" t="s">
        <v>67</v>
      </c>
    </row>
    <row r="10" spans="1:18" s="78" customFormat="1">
      <c r="A10" s="80"/>
      <c r="B10" s="607" t="s">
        <v>15</v>
      </c>
      <c r="C10" s="608"/>
      <c r="D10" s="20" t="s">
        <v>16</v>
      </c>
      <c r="E10" s="21" t="s">
        <v>17</v>
      </c>
      <c r="F10" s="77" t="s">
        <v>18</v>
      </c>
      <c r="G10" s="82"/>
      <c r="H10" s="77" t="s">
        <v>68</v>
      </c>
      <c r="I10" s="82"/>
      <c r="J10" s="82"/>
      <c r="K10" s="26" t="s">
        <v>69</v>
      </c>
      <c r="L10" s="20" t="s">
        <v>70</v>
      </c>
      <c r="M10" s="20" t="s">
        <v>71</v>
      </c>
    </row>
    <row r="11" spans="1:18">
      <c r="A11" s="81"/>
      <c r="B11" s="27" t="s">
        <v>72</v>
      </c>
      <c r="C11" s="28"/>
      <c r="D11" s="28"/>
      <c r="E11" s="28"/>
      <c r="F11" s="28"/>
      <c r="H11" s="29"/>
      <c r="K11" s="30"/>
      <c r="L11" s="28"/>
      <c r="M11" s="31"/>
    </row>
    <row r="12" spans="1:18">
      <c r="A12" s="76">
        <v>1</v>
      </c>
      <c r="B12" s="32" t="s">
        <v>74</v>
      </c>
      <c r="C12" s="22"/>
      <c r="D12" s="20" t="s">
        <v>75</v>
      </c>
      <c r="E12" s="73">
        <f>+'[1]Bills-Therms-Revs'!F69</f>
        <v>579</v>
      </c>
      <c r="F12" s="137">
        <f>+'[1]Bills-Therms-Revs'!G12+'[1]Bills-Therms-Revs'!G20+'[1]Bills-Therms-Revs'!G30</f>
        <v>411467</v>
      </c>
      <c r="G12" s="22"/>
      <c r="H12" s="138">
        <f>+'[1]Bills-Therms-Revs'!I12+'[1]Bills-Therms-Revs'!I20+'[1]Bills-Therms-Revs'!I30</f>
        <v>417001</v>
      </c>
      <c r="I12" s="22"/>
      <c r="J12" s="22"/>
      <c r="K12" s="106">
        <f>+'Ex-1'!F9</f>
        <v>4.1500000000000009E-3</v>
      </c>
      <c r="L12" s="34">
        <f>F12*K12</f>
        <v>1707.5880500000003</v>
      </c>
      <c r="M12" s="54" t="e">
        <f>L12/#REF!</f>
        <v>#REF!</v>
      </c>
      <c r="N12" s="239">
        <f>+L12/H12</f>
        <v>4.0949255517372871E-3</v>
      </c>
      <c r="R12" s="10"/>
    </row>
    <row r="13" spans="1:18">
      <c r="A13" s="76">
        <v>2</v>
      </c>
      <c r="B13" s="32" t="s">
        <v>137</v>
      </c>
      <c r="C13" s="33"/>
      <c r="D13" s="20" t="s">
        <v>76</v>
      </c>
      <c r="E13" s="73">
        <f>+'[1]Bills-Therms-Revs'!F70</f>
        <v>175146</v>
      </c>
      <c r="F13" s="137">
        <f>+'[1]Bills-Therms-Revs'!G13+'[1]Bills-Therms-Revs'!G16+'[1]Bills-Therms-Revs'!G17</f>
        <v>118476427</v>
      </c>
      <c r="G13" s="107"/>
      <c r="H13" s="137">
        <f>+'[1]Bills-Therms-Revs'!I13+'[1]Bills-Therms-Revs'!I16+'[1]Bills-Therms-Revs'!I17</f>
        <v>121197050</v>
      </c>
      <c r="I13" s="22"/>
      <c r="J13" s="107"/>
      <c r="K13" s="106">
        <f>+'Ex-1'!F10</f>
        <v>4.1500000000000009E-3</v>
      </c>
      <c r="L13" s="34">
        <f>F13*K13</f>
        <v>491677.17205000011</v>
      </c>
      <c r="M13" s="54" t="e">
        <f>L13/#REF!</f>
        <v>#REF!</v>
      </c>
      <c r="N13" s="239">
        <f t="shared" ref="N13:N24" si="0">+L13/H13</f>
        <v>4.0568410868911421E-3</v>
      </c>
      <c r="R13" s="10"/>
    </row>
    <row r="14" spans="1:18">
      <c r="A14" s="76">
        <v>3</v>
      </c>
      <c r="B14" s="32" t="s">
        <v>138</v>
      </c>
      <c r="C14" s="22"/>
      <c r="D14" s="20" t="s">
        <v>82</v>
      </c>
      <c r="E14" s="73">
        <f>+'[1]Bills-Therms-Revs'!F71</f>
        <v>24894</v>
      </c>
      <c r="F14" s="137">
        <f>+'[1]Bills-Therms-Revs'!G21+'[1]Bills-Therms-Revs'!G25+'[1]Bills-Therms-Revs'!G26+'[1]Bills-Therms-Revs'!G27</f>
        <v>80983340</v>
      </c>
      <c r="G14" s="22"/>
      <c r="H14" s="137">
        <f>+'[1]Bills-Therms-Revs'!I21+'[1]Bills-Therms-Revs'!I25+'[1]Bills-Therms-Revs'!I26+'[1]Bills-Therms-Revs'!I27</f>
        <v>77628809</v>
      </c>
      <c r="I14" s="22"/>
      <c r="J14" s="22"/>
      <c r="K14" s="106">
        <f>+'Ex-1'!F11</f>
        <v>4.4099999999999999E-3</v>
      </c>
      <c r="L14" s="34">
        <f>ROUND(F14*K14,0)</f>
        <v>357137</v>
      </c>
      <c r="M14" s="54" t="e">
        <f>ROUND(L14/#REF!,4)</f>
        <v>#REF!</v>
      </c>
      <c r="N14" s="239">
        <f t="shared" si="0"/>
        <v>4.6005729651217497E-3</v>
      </c>
      <c r="R14" s="10"/>
    </row>
    <row r="15" spans="1:18">
      <c r="A15" s="76">
        <v>4</v>
      </c>
      <c r="B15" s="32" t="s">
        <v>139</v>
      </c>
      <c r="C15" s="33"/>
      <c r="D15" s="20" t="s">
        <v>86</v>
      </c>
      <c r="E15" s="73">
        <f>+'[1]Bills-Therms-Revs'!F75</f>
        <v>387</v>
      </c>
      <c r="F15" s="137">
        <f>+'[1]Bills-Therms-Revs'!G31</f>
        <v>13450676</v>
      </c>
      <c r="G15" s="22"/>
      <c r="H15" s="137">
        <f>+'[1]Bills-Therms-Revs'!I31</f>
        <v>10594609</v>
      </c>
      <c r="I15" s="22"/>
      <c r="J15" s="22"/>
      <c r="K15" s="106">
        <f>+'Ex-1'!F15</f>
        <v>8.8000000000000057E-4</v>
      </c>
      <c r="L15" s="34">
        <f t="shared" ref="L15:L20" si="1">F15*K15</f>
        <v>11836.594880000008</v>
      </c>
      <c r="M15" s="54" t="e">
        <f>L15/#REF!</f>
        <v>#REF!</v>
      </c>
      <c r="N15" s="239">
        <f t="shared" si="0"/>
        <v>1.117228099687304E-3</v>
      </c>
      <c r="R15" s="10"/>
    </row>
    <row r="16" spans="1:18">
      <c r="A16" s="76">
        <v>5</v>
      </c>
      <c r="B16" s="32" t="s">
        <v>83</v>
      </c>
      <c r="C16" s="22"/>
      <c r="D16" s="20" t="s">
        <v>84</v>
      </c>
      <c r="E16" s="73">
        <f>+'[1]Bills-Therms-Revs'!F74</f>
        <v>81</v>
      </c>
      <c r="F16" s="137">
        <f>+'[1]Bills-Therms-Revs'!G32+'[1]Bills-Therms-Revs'!G22+'[1]Bills-Therms-Revs'!G35</f>
        <v>8608384</v>
      </c>
      <c r="G16" s="107"/>
      <c r="H16" s="137">
        <f>+'[1]Bills-Therms-Revs'!I32+'[1]Bills-Therms-Revs'!I22+'[1]Bills-Therms-Revs'!I35</f>
        <v>6795588</v>
      </c>
      <c r="I16" s="107"/>
      <c r="J16" s="107"/>
      <c r="K16" s="106">
        <f>+'Ex-1'!F14</f>
        <v>2.63E-3</v>
      </c>
      <c r="L16" s="34">
        <f t="shared" si="1"/>
        <v>22640.049920000001</v>
      </c>
      <c r="M16" s="54" t="e">
        <f>L16/#REF!</f>
        <v>#REF!</v>
      </c>
      <c r="N16" s="239">
        <f t="shared" si="0"/>
        <v>3.3315807138396265E-3</v>
      </c>
    </row>
    <row r="17" spans="1:18">
      <c r="A17" s="76">
        <v>6</v>
      </c>
      <c r="B17" s="32" t="s">
        <v>77</v>
      </c>
      <c r="C17" s="22"/>
      <c r="D17" s="20" t="s">
        <v>78</v>
      </c>
      <c r="E17" s="73">
        <f>+'[1]Bills-Therms-Revs'!F72</f>
        <v>1</v>
      </c>
      <c r="F17" s="137">
        <f>+'[1]Bills-Therms-Revs'!G14+'[1]Bills-Therms-Revs'!G23+'[1]Bills-Therms-Revs'!G33</f>
        <v>46067</v>
      </c>
      <c r="G17" s="107"/>
      <c r="H17" s="137">
        <f>+'[1]Bills-Therms-Revs'!I14+'[1]Bills-Therms-Revs'!I23+'[1]Bills-Therms-Revs'!I33</f>
        <v>40035</v>
      </c>
      <c r="I17" s="107"/>
      <c r="J17" s="107"/>
      <c r="K17" s="106">
        <f>+'Ex-1'!F12</f>
        <v>2.3600000000000001E-3</v>
      </c>
      <c r="L17" s="34">
        <f t="shared" si="1"/>
        <v>108.71812</v>
      </c>
      <c r="M17" s="54" t="e">
        <f>L17/#REF!</f>
        <v>#REF!</v>
      </c>
      <c r="N17" s="239">
        <f t="shared" si="0"/>
        <v>2.7155768702385413E-3</v>
      </c>
      <c r="R17" s="10"/>
    </row>
    <row r="18" spans="1:18">
      <c r="A18" s="76">
        <v>7</v>
      </c>
      <c r="B18" s="32" t="s">
        <v>79</v>
      </c>
      <c r="C18" s="22"/>
      <c r="D18" s="20" t="s">
        <v>80</v>
      </c>
      <c r="E18" s="73">
        <f>+'[1]Bills-Therms-Revs'!F73</f>
        <v>1</v>
      </c>
      <c r="F18" s="139">
        <f>+'[1]Bills-Therms-Revs'!G15+'[1]Bills-Therms-Revs'!G24</f>
        <v>555</v>
      </c>
      <c r="G18" s="22"/>
      <c r="H18" s="139">
        <f>+'[1]Bills-Therms-Revs'!I15+'[1]Bills-Therms-Revs'!I24</f>
        <v>583</v>
      </c>
      <c r="I18" s="22"/>
      <c r="J18" s="22"/>
      <c r="K18" s="106">
        <f>+'Ex-1'!F13</f>
        <v>4.4099999999999999E-3</v>
      </c>
      <c r="L18" s="34">
        <f t="shared" si="1"/>
        <v>2.4475500000000001</v>
      </c>
      <c r="M18" s="54" t="e">
        <f>L18/#REF!</f>
        <v>#REF!</v>
      </c>
      <c r="N18" s="239">
        <f t="shared" si="0"/>
        <v>4.1981989708404803E-3</v>
      </c>
      <c r="R18" s="10"/>
    </row>
    <row r="19" spans="1:18">
      <c r="A19" s="76">
        <v>8</v>
      </c>
      <c r="B19" s="32" t="s">
        <v>140</v>
      </c>
      <c r="C19" s="22"/>
      <c r="D19" s="20" t="s">
        <v>87</v>
      </c>
      <c r="E19" s="73">
        <f>+'[1]Bills-Therms-Revs'!F76</f>
        <v>10</v>
      </c>
      <c r="F19" s="137">
        <f>+'[1]Bills-Therms-Revs'!G38-9234</f>
        <v>4238887</v>
      </c>
      <c r="G19" s="107"/>
      <c r="H19" s="137">
        <f>+'[1]Bills-Therms-Revs'!I38+30136</f>
        <v>2870316</v>
      </c>
      <c r="I19" s="22"/>
      <c r="J19" s="107"/>
      <c r="K19" s="106">
        <f>+'Ex-1'!F16</f>
        <v>6.0999999999999997E-4</v>
      </c>
      <c r="L19" s="34">
        <f t="shared" si="1"/>
        <v>2585.7210700000001</v>
      </c>
      <c r="M19" s="54" t="e">
        <f>L19/#REF!</f>
        <v>#REF!</v>
      </c>
      <c r="N19" s="239">
        <f t="shared" si="0"/>
        <v>9.0084892046729352E-4</v>
      </c>
      <c r="R19" s="10"/>
    </row>
    <row r="20" spans="1:18">
      <c r="A20" s="76">
        <v>9</v>
      </c>
      <c r="B20" s="32" t="s">
        <v>88</v>
      </c>
      <c r="C20" s="22"/>
      <c r="D20" s="20" t="s">
        <v>89</v>
      </c>
      <c r="E20" s="73">
        <f>+'[1]Bills-Therms-Revs'!F77</f>
        <v>3</v>
      </c>
      <c r="F20" s="137">
        <f>+'[1]Bills-Therms-Revs'!G39+792</f>
        <v>412711</v>
      </c>
      <c r="G20" s="22"/>
      <c r="H20" s="137">
        <f>+'[1]Bills-Therms-Revs'!I39+3224</f>
        <v>307005</v>
      </c>
      <c r="I20" s="22"/>
      <c r="J20" s="22"/>
      <c r="K20" s="106">
        <f>+'Ex-1'!F17</f>
        <v>1.31E-3</v>
      </c>
      <c r="L20" s="34">
        <f t="shared" si="1"/>
        <v>540.65140999999994</v>
      </c>
      <c r="M20" s="54" t="e">
        <f>L20/#REF!</f>
        <v>#REF!</v>
      </c>
      <c r="N20" s="239">
        <f t="shared" si="0"/>
        <v>1.7610508297910455E-3</v>
      </c>
      <c r="R20" s="10"/>
    </row>
    <row r="21" spans="1:18" s="70" customFormat="1">
      <c r="A21" s="77">
        <v>10</v>
      </c>
      <c r="B21" s="27" t="s">
        <v>90</v>
      </c>
      <c r="C21" s="72"/>
      <c r="D21" s="68"/>
      <c r="E21" s="240">
        <f>SUM(E12:E20)</f>
        <v>201102</v>
      </c>
      <c r="F21" s="241">
        <f>SUM(F12:F20)</f>
        <v>226628514</v>
      </c>
      <c r="G21" s="74"/>
      <c r="H21" s="241">
        <f>SUM(H12:H20)</f>
        <v>219850996</v>
      </c>
      <c r="I21" s="74"/>
      <c r="J21" s="74"/>
      <c r="K21" s="108"/>
      <c r="L21" s="69">
        <f>SUM(L12:L20)</f>
        <v>888235.94305000012</v>
      </c>
      <c r="M21" s="85" t="e">
        <f>L21/#REF!</f>
        <v>#REF!</v>
      </c>
      <c r="N21" s="239">
        <f t="shared" si="0"/>
        <v>4.040172476862466E-3</v>
      </c>
    </row>
    <row r="22" spans="1:18" s="18" customFormat="1">
      <c r="A22" s="255"/>
      <c r="B22" s="256" t="s">
        <v>91</v>
      </c>
      <c r="C22" s="257"/>
      <c r="D22" s="257"/>
      <c r="E22" s="258"/>
      <c r="F22" s="258"/>
      <c r="G22" s="259"/>
      <c r="H22" s="8"/>
      <c r="J22" s="259"/>
      <c r="K22" s="260"/>
      <c r="L22" s="261"/>
      <c r="M22" s="262"/>
      <c r="N22" s="239"/>
    </row>
    <row r="23" spans="1:18">
      <c r="A23" s="263">
        <v>11</v>
      </c>
      <c r="B23" s="264" t="s">
        <v>202</v>
      </c>
      <c r="C23" s="14"/>
      <c r="D23" s="75" t="s">
        <v>47</v>
      </c>
      <c r="E23" s="265"/>
      <c r="F23" s="138">
        <f>'[1]Bills-Therms-Revs'!G47</f>
        <v>0</v>
      </c>
      <c r="H23" s="265">
        <f>'[1]Bills-Therms-Revs'!I47</f>
        <v>0</v>
      </c>
      <c r="K23" s="266">
        <f>'[1]Ex1-p3'!F21</f>
        <v>0</v>
      </c>
      <c r="L23" s="267">
        <f>+F23*K23</f>
        <v>0</v>
      </c>
      <c r="M23" s="54"/>
      <c r="N23" s="239"/>
    </row>
    <row r="24" spans="1:18">
      <c r="A24" s="263"/>
      <c r="B24" s="268" t="s">
        <v>203</v>
      </c>
      <c r="C24" s="18"/>
      <c r="D24" s="76" t="s">
        <v>92</v>
      </c>
      <c r="E24" s="137">
        <f>+'[1]Bills-Therms-Revs'!F79</f>
        <v>181</v>
      </c>
      <c r="F24" s="137">
        <f>'[1]Bills-Therms-Revs'!G49</f>
        <v>448282732</v>
      </c>
      <c r="G24" s="259"/>
      <c r="H24" s="137">
        <f>'[1]Bills-Therms-Revs'!I49</f>
        <v>14405303</v>
      </c>
      <c r="I24" s="32"/>
      <c r="J24" s="259"/>
      <c r="K24" s="269">
        <f>+'Ex-1'!F20</f>
        <v>3.6999999999999999E-4</v>
      </c>
      <c r="L24" s="270">
        <f>F24*K24</f>
        <v>165864.61084000001</v>
      </c>
      <c r="M24" s="54"/>
      <c r="N24" s="239">
        <f t="shared" si="0"/>
        <v>1.1514135512456768E-2</v>
      </c>
    </row>
    <row r="25" spans="1:18">
      <c r="A25" s="263">
        <v>12</v>
      </c>
      <c r="B25" s="268" t="s">
        <v>204</v>
      </c>
      <c r="C25" s="18"/>
      <c r="D25" s="77" t="s">
        <v>199</v>
      </c>
      <c r="E25" s="271">
        <f>+'[1]Bills-Therms-Revs'!F80</f>
        <v>13</v>
      </c>
      <c r="F25" s="271">
        <f>'[1]Bills-Therms-Revs'!G50</f>
        <v>307148738</v>
      </c>
      <c r="H25" s="137">
        <f>'[1]Bills-Therms-Revs'!I50</f>
        <v>5894906</v>
      </c>
      <c r="K25" s="269">
        <f>+'[1]Ex1-p3'!F22</f>
        <v>0</v>
      </c>
      <c r="L25" s="270">
        <v>0</v>
      </c>
      <c r="M25" s="272"/>
    </row>
    <row r="26" spans="1:18" s="70" customFormat="1">
      <c r="A26" s="273">
        <v>13</v>
      </c>
      <c r="B26" s="274" t="s">
        <v>205</v>
      </c>
      <c r="C26" s="72"/>
      <c r="D26" s="68"/>
      <c r="E26" s="275">
        <f>SUM(E23:E25)</f>
        <v>194</v>
      </c>
      <c r="F26" s="275">
        <f>SUM(F23:F25)</f>
        <v>755431470</v>
      </c>
      <c r="G26" s="276"/>
      <c r="H26" s="275">
        <f>SUM(H23:H25)</f>
        <v>20300209</v>
      </c>
      <c r="I26" s="276"/>
      <c r="J26" s="276"/>
      <c r="K26" s="277"/>
      <c r="L26" s="278">
        <f>+L24+L23</f>
        <v>165864.61084000001</v>
      </c>
      <c r="M26" s="86"/>
    </row>
    <row r="27" spans="1:18" s="276" customFormat="1">
      <c r="A27" s="279"/>
      <c r="B27" s="280"/>
      <c r="E27" s="281"/>
      <c r="F27" s="71"/>
      <c r="H27" s="281"/>
      <c r="K27" s="282"/>
      <c r="L27" s="283"/>
      <c r="M27" s="284"/>
    </row>
    <row r="28" spans="1:18" s="70" customFormat="1">
      <c r="A28" s="81">
        <v>14</v>
      </c>
      <c r="B28" s="274" t="s">
        <v>206</v>
      </c>
      <c r="C28" s="72"/>
      <c r="D28" s="72"/>
      <c r="E28" s="275">
        <f>+E26+E21</f>
        <v>201296</v>
      </c>
      <c r="F28" s="275">
        <f>+F26+F21</f>
        <v>982059984</v>
      </c>
      <c r="G28" s="71"/>
      <c r="H28" s="275">
        <f>+H26+H21</f>
        <v>240151205</v>
      </c>
      <c r="I28" s="71"/>
      <c r="J28" s="276"/>
      <c r="K28" s="277"/>
      <c r="L28" s="278">
        <f>+L24+L21</f>
        <v>1054100.5538900001</v>
      </c>
      <c r="N28" s="238">
        <f>+L28/H28</f>
        <v>4.389320277989028E-3</v>
      </c>
    </row>
    <row r="30" spans="1:18">
      <c r="B30" s="104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63" customWidth="1"/>
    <col min="2" max="2" width="28.6640625" style="48" bestFit="1" customWidth="1"/>
    <col min="3" max="3" width="18.83203125" style="48" customWidth="1"/>
    <col min="4" max="4" width="1.83203125" style="48" customWidth="1"/>
    <col min="5" max="5" width="20" style="48" customWidth="1"/>
    <col min="6" max="6" width="1.83203125" style="48" customWidth="1"/>
    <col min="7" max="7" width="15.5" style="48" customWidth="1"/>
    <col min="8" max="8" width="14.6640625" style="48" customWidth="1"/>
    <col min="9" max="9" width="12.33203125" style="48" customWidth="1"/>
    <col min="10" max="10" width="5.83203125" style="48" customWidth="1"/>
    <col min="11" max="16384" width="12" style="48"/>
  </cols>
  <sheetData>
    <row r="1" spans="1:17" ht="15" customHeight="1"/>
    <row r="2" spans="1:17" ht="15" customHeight="1">
      <c r="A2" s="48"/>
      <c r="B2" s="123"/>
      <c r="C2" s="603" t="s">
        <v>53</v>
      </c>
      <c r="D2" s="603"/>
      <c r="E2" s="603"/>
      <c r="F2" s="603"/>
      <c r="G2" s="603"/>
      <c r="H2" s="123"/>
      <c r="I2" s="83" t="s">
        <v>214</v>
      </c>
    </row>
    <row r="3" spans="1:17" ht="15" customHeight="1">
      <c r="A3" s="48"/>
      <c r="B3" s="123"/>
      <c r="C3" s="603" t="s">
        <v>94</v>
      </c>
      <c r="D3" s="603"/>
      <c r="E3" s="603"/>
      <c r="F3" s="603"/>
      <c r="G3" s="603"/>
      <c r="H3" s="123"/>
      <c r="I3" s="124"/>
    </row>
    <row r="4" spans="1:17" ht="15" customHeight="1">
      <c r="A4" s="48"/>
      <c r="B4" s="123"/>
      <c r="C4" s="609" t="s">
        <v>216</v>
      </c>
      <c r="D4" s="609"/>
      <c r="E4" s="609"/>
      <c r="F4" s="609"/>
      <c r="G4" s="609"/>
      <c r="H4" s="123"/>
      <c r="I4" s="113"/>
    </row>
    <row r="5" spans="1:17" ht="15" customHeight="1">
      <c r="A5" s="48"/>
      <c r="B5" s="123"/>
      <c r="C5" s="603" t="s">
        <v>55</v>
      </c>
      <c r="D5" s="603"/>
      <c r="E5" s="603"/>
      <c r="F5" s="603"/>
      <c r="G5" s="603"/>
      <c r="H5" s="123"/>
      <c r="I5" s="125"/>
    </row>
    <row r="8" spans="1:17">
      <c r="G8" s="93" t="s">
        <v>57</v>
      </c>
    </row>
    <row r="9" spans="1:17">
      <c r="A9" s="93" t="s">
        <v>7</v>
      </c>
      <c r="E9" s="126" t="s">
        <v>95</v>
      </c>
      <c r="G9" s="93" t="s">
        <v>52</v>
      </c>
      <c r="H9" s="93" t="s">
        <v>61</v>
      </c>
      <c r="I9" s="93" t="s">
        <v>62</v>
      </c>
    </row>
    <row r="10" spans="1:17" s="63" customFormat="1">
      <c r="A10" s="93" t="s">
        <v>10</v>
      </c>
      <c r="B10" s="93" t="s">
        <v>0</v>
      </c>
      <c r="C10" s="93" t="s">
        <v>96</v>
      </c>
      <c r="E10" s="60" t="s">
        <v>177</v>
      </c>
      <c r="G10" s="93" t="s">
        <v>67</v>
      </c>
      <c r="H10" s="93" t="s">
        <v>67</v>
      </c>
      <c r="I10" s="93" t="s">
        <v>67</v>
      </c>
    </row>
    <row r="11" spans="1:17" s="63" customFormat="1">
      <c r="A11" s="127"/>
      <c r="B11" s="128" t="s">
        <v>15</v>
      </c>
      <c r="C11" s="128" t="s">
        <v>16</v>
      </c>
      <c r="D11" s="127"/>
      <c r="E11" s="128" t="s">
        <v>17</v>
      </c>
      <c r="F11" s="127"/>
      <c r="G11" s="128" t="s">
        <v>18</v>
      </c>
      <c r="H11" s="128" t="s">
        <v>19</v>
      </c>
      <c r="I11" s="128" t="s">
        <v>107</v>
      </c>
    </row>
    <row r="12" spans="1:17" ht="8.25" customHeight="1"/>
    <row r="13" spans="1:17">
      <c r="A13" s="93">
        <v>1</v>
      </c>
      <c r="B13" s="57" t="s">
        <v>114</v>
      </c>
      <c r="C13" s="87">
        <f>+'Ex-2'!F13</f>
        <v>118476427</v>
      </c>
      <c r="D13" s="7"/>
      <c r="E13" s="87">
        <f>+'Ex-2'!H13</f>
        <v>121197050</v>
      </c>
      <c r="G13" s="129">
        <f>+'Ex-2'!K13</f>
        <v>4.1500000000000009E-3</v>
      </c>
      <c r="H13" s="56">
        <f>+G13*C13</f>
        <v>491677.17205000011</v>
      </c>
      <c r="I13" s="130">
        <f>+H13/E13</f>
        <v>4.0568410868911421E-3</v>
      </c>
      <c r="Q13" s="206"/>
    </row>
    <row r="14" spans="1:17">
      <c r="C14" s="87"/>
      <c r="D14" s="7"/>
      <c r="E14" s="87"/>
      <c r="G14" s="129"/>
      <c r="H14" s="56"/>
      <c r="I14" s="130"/>
      <c r="Q14" s="206"/>
    </row>
    <row r="15" spans="1:17">
      <c r="A15" s="93">
        <v>2</v>
      </c>
      <c r="B15" s="57" t="s">
        <v>115</v>
      </c>
      <c r="C15" s="87">
        <f>+'Ex-2'!F14</f>
        <v>80983340</v>
      </c>
      <c r="D15" s="7"/>
      <c r="E15" s="87">
        <f>+'Ex-2'!H14</f>
        <v>77628809</v>
      </c>
      <c r="G15" s="129">
        <f>+'Ex-2'!K14</f>
        <v>4.4099999999999999E-3</v>
      </c>
      <c r="H15" s="56">
        <f>+G15*C15</f>
        <v>357136.5294</v>
      </c>
      <c r="I15" s="130">
        <f>+H15/E15</f>
        <v>4.6005669029393452E-3</v>
      </c>
      <c r="Q15" s="206"/>
    </row>
    <row r="16" spans="1:17">
      <c r="C16" s="87"/>
      <c r="D16" s="7"/>
      <c r="E16" s="87"/>
      <c r="G16" s="129"/>
      <c r="H16" s="56"/>
      <c r="I16" s="130"/>
      <c r="Q16" s="206"/>
    </row>
    <row r="17" spans="1:17">
      <c r="A17" s="93">
        <v>3</v>
      </c>
      <c r="B17" s="57" t="s">
        <v>116</v>
      </c>
      <c r="C17" s="87">
        <f>+'Ex-2'!F15</f>
        <v>13450676</v>
      </c>
      <c r="D17" s="7"/>
      <c r="E17" s="87">
        <f>+'Ex-2'!H15</f>
        <v>10594609</v>
      </c>
      <c r="G17" s="129">
        <f>+'Ex-2'!K15</f>
        <v>8.8000000000000057E-4</v>
      </c>
      <c r="H17" s="56">
        <f>+G17*C17</f>
        <v>11836.594880000008</v>
      </c>
      <c r="I17" s="130">
        <f>+H17/E17</f>
        <v>1.117228099687304E-3</v>
      </c>
      <c r="Q17" s="206"/>
    </row>
    <row r="18" spans="1:17">
      <c r="C18" s="87"/>
      <c r="D18" s="7"/>
      <c r="E18" s="87"/>
      <c r="G18" s="129"/>
      <c r="H18" s="56"/>
      <c r="I18" s="130"/>
      <c r="Q18" s="206"/>
    </row>
    <row r="19" spans="1:17">
      <c r="A19" s="63">
        <v>4</v>
      </c>
      <c r="B19" s="48" t="s">
        <v>117</v>
      </c>
      <c r="C19" s="87">
        <f>+'Ex-2'!F16</f>
        <v>8608384</v>
      </c>
      <c r="D19" s="7"/>
      <c r="E19" s="87">
        <f>+'Ex-2'!H16</f>
        <v>6795588</v>
      </c>
      <c r="G19" s="129">
        <f>+'Ex-2'!K16</f>
        <v>2.63E-3</v>
      </c>
      <c r="H19" s="56">
        <f>+G19*C19</f>
        <v>22640.049920000001</v>
      </c>
      <c r="I19" s="130">
        <f>+H19/E19</f>
        <v>3.3315807138396265E-3</v>
      </c>
      <c r="Q19" s="206"/>
    </row>
    <row r="20" spans="1:17">
      <c r="C20" s="87"/>
      <c r="D20" s="7"/>
      <c r="E20" s="87"/>
      <c r="G20" s="129"/>
      <c r="H20" s="56"/>
      <c r="I20" s="130"/>
      <c r="Q20" s="206"/>
    </row>
    <row r="21" spans="1:17">
      <c r="A21" s="93">
        <v>5</v>
      </c>
      <c r="B21" s="57" t="s">
        <v>118</v>
      </c>
      <c r="C21" s="87">
        <f>+'Ex-2'!F19</f>
        <v>4238887</v>
      </c>
      <c r="D21" s="7"/>
      <c r="E21" s="87">
        <f>+'Ex-2'!H19</f>
        <v>2870316</v>
      </c>
      <c r="G21" s="129">
        <f>+'Ex-2'!K19</f>
        <v>6.0999999999999997E-4</v>
      </c>
      <c r="H21" s="56">
        <f>+G21*C21</f>
        <v>2585.7210700000001</v>
      </c>
      <c r="I21" s="130">
        <f>+H21/E21</f>
        <v>9.0084892046729352E-4</v>
      </c>
      <c r="Q21" s="206"/>
    </row>
    <row r="22" spans="1:17">
      <c r="C22" s="7"/>
      <c r="D22" s="7"/>
      <c r="E22" s="7"/>
      <c r="G22" s="44"/>
      <c r="I22" s="130"/>
    </row>
    <row r="23" spans="1:17">
      <c r="A23" s="63">
        <v>6</v>
      </c>
      <c r="B23" s="57" t="s">
        <v>143</v>
      </c>
      <c r="C23" s="87">
        <f>+'Ex-2'!F20</f>
        <v>412711</v>
      </c>
      <c r="D23" s="7"/>
      <c r="E23" s="87">
        <f>+'Ex-2'!H20</f>
        <v>307005</v>
      </c>
      <c r="G23" s="129">
        <f>+'Ex-2'!K20</f>
        <v>1.31E-3</v>
      </c>
      <c r="H23" s="56">
        <f>+G23*C23</f>
        <v>540.65140999999994</v>
      </c>
      <c r="I23" s="130">
        <f>+H23/E23</f>
        <v>1.7610508297910455E-3</v>
      </c>
    </row>
    <row r="24" spans="1:17">
      <c r="C24" s="7"/>
      <c r="D24" s="7"/>
      <c r="E24" s="7"/>
      <c r="G24" s="44"/>
      <c r="I24" s="130"/>
    </row>
    <row r="25" spans="1:17">
      <c r="A25" s="93">
        <v>7</v>
      </c>
      <c r="B25" s="48" t="s">
        <v>207</v>
      </c>
      <c r="C25" s="7">
        <f>+'Ex-2'!F24</f>
        <v>448282732</v>
      </c>
      <c r="D25" s="7"/>
      <c r="E25" s="7">
        <f>+'Ex-2'!H24</f>
        <v>14405303</v>
      </c>
      <c r="G25" s="129">
        <f>+'Ex-2'!K24</f>
        <v>3.6999999999999999E-4</v>
      </c>
      <c r="H25" s="56">
        <f>+G25*C25</f>
        <v>165864.61084000001</v>
      </c>
      <c r="I25" s="130">
        <f>+H25/E25</f>
        <v>1.1514135512456768E-2</v>
      </c>
    </row>
    <row r="26" spans="1:17">
      <c r="C26" s="7"/>
      <c r="D26" s="7"/>
      <c r="E26" s="7"/>
      <c r="G26" s="44"/>
      <c r="I26" s="130"/>
    </row>
    <row r="27" spans="1:17">
      <c r="A27" s="93">
        <v>8</v>
      </c>
      <c r="B27" s="58" t="s">
        <v>208</v>
      </c>
      <c r="C27" s="87">
        <f>+[1]Ex1p4!F23</f>
        <v>0</v>
      </c>
      <c r="D27" s="285"/>
      <c r="E27" s="87">
        <f>+[1]Ex1p4!H23</f>
        <v>0</v>
      </c>
      <c r="G27" s="129">
        <f>+[1]Ex1p4!K23</f>
        <v>0</v>
      </c>
      <c r="H27" s="286">
        <f>+G27*C27</f>
        <v>0</v>
      </c>
      <c r="I27" s="287">
        <v>0</v>
      </c>
    </row>
    <row r="28" spans="1:17" ht="22.5" customHeight="1">
      <c r="A28" s="288"/>
      <c r="B28" s="55"/>
      <c r="C28" s="55"/>
      <c r="D28" s="55"/>
      <c r="E28" s="55"/>
      <c r="F28" s="55"/>
      <c r="G28" s="55"/>
      <c r="H28" s="55"/>
      <c r="I28" s="289"/>
      <c r="J28" s="55"/>
      <c r="K28" s="55"/>
      <c r="L28" s="55"/>
      <c r="M28" s="55"/>
    </row>
    <row r="29" spans="1:17" ht="32.25" customHeight="1">
      <c r="A29" s="50"/>
      <c r="B29" s="610" t="s">
        <v>209</v>
      </c>
      <c r="C29" s="610"/>
      <c r="D29" s="610"/>
      <c r="E29" s="610"/>
      <c r="F29" s="610"/>
      <c r="G29" s="610"/>
      <c r="H29" s="610"/>
      <c r="I29" s="610"/>
      <c r="J29" s="55"/>
      <c r="K29" s="55"/>
      <c r="L29" s="55"/>
      <c r="M29" s="55"/>
    </row>
    <row r="30" spans="1:17">
      <c r="A30" s="28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64" spans="1:7">
      <c r="A64" s="48"/>
      <c r="G64" s="59"/>
    </row>
    <row r="65" spans="1:9">
      <c r="A65" s="48"/>
      <c r="H65" s="59"/>
    </row>
    <row r="66" spans="1:9">
      <c r="A66" s="48"/>
      <c r="E66" s="7"/>
      <c r="G66" s="7"/>
      <c r="H66" s="7"/>
      <c r="I66" s="7"/>
    </row>
    <row r="67" spans="1:9">
      <c r="A67" s="48"/>
      <c r="E67" s="7"/>
      <c r="G67" s="7"/>
      <c r="H67" s="7"/>
      <c r="I67" s="7"/>
    </row>
    <row r="68" spans="1:9">
      <c r="A68" s="48"/>
      <c r="E68" s="7"/>
      <c r="G68" s="7"/>
      <c r="H68" s="7"/>
      <c r="I68" s="7"/>
    </row>
    <row r="69" spans="1:9">
      <c r="A69" s="48"/>
      <c r="E69" s="7"/>
      <c r="G69" s="7"/>
      <c r="H69" s="7"/>
      <c r="I69" s="7"/>
    </row>
    <row r="70" spans="1:9">
      <c r="A70" s="48"/>
      <c r="E70" s="7"/>
      <c r="G70" s="7"/>
      <c r="H70" s="7"/>
      <c r="I70" s="7"/>
    </row>
    <row r="71" spans="1:9">
      <c r="A71" s="48"/>
      <c r="E71" s="7"/>
      <c r="G71" s="7"/>
      <c r="H71" s="7"/>
      <c r="I71" s="7"/>
    </row>
    <row r="72" spans="1:9">
      <c r="A72" s="48"/>
      <c r="E72" s="7"/>
      <c r="G72" s="7"/>
      <c r="H72" s="7"/>
      <c r="I72" s="7"/>
    </row>
    <row r="76" spans="1:9">
      <c r="A76" s="48"/>
      <c r="B76" s="59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63" customWidth="1"/>
    <col min="2" max="2" width="27" style="48" bestFit="1" customWidth="1"/>
    <col min="3" max="3" width="16.1640625" style="48" customWidth="1"/>
    <col min="4" max="4" width="1.83203125" style="48" customWidth="1"/>
    <col min="5" max="5" width="19" style="48" bestFit="1" customWidth="1"/>
    <col min="6" max="6" width="1.83203125" style="48" customWidth="1"/>
    <col min="7" max="7" width="16.33203125" style="48" customWidth="1"/>
    <col min="8" max="8" width="1.83203125" style="48" customWidth="1"/>
    <col min="9" max="9" width="15.33203125" style="48" customWidth="1"/>
    <col min="10" max="10" width="1.83203125" style="48" customWidth="1"/>
    <col min="11" max="16384" width="12" style="48"/>
  </cols>
  <sheetData>
    <row r="2" spans="1:15">
      <c r="A2" s="48"/>
      <c r="B2" s="47"/>
      <c r="C2" s="603" t="s">
        <v>53</v>
      </c>
      <c r="D2" s="603"/>
      <c r="E2" s="603"/>
      <c r="F2" s="603"/>
      <c r="G2" s="603"/>
      <c r="H2" s="603"/>
      <c r="I2" s="47"/>
      <c r="K2" s="83" t="s">
        <v>214</v>
      </c>
    </row>
    <row r="3" spans="1:15">
      <c r="A3" s="48"/>
      <c r="B3" s="47"/>
      <c r="C3" s="603" t="s">
        <v>94</v>
      </c>
      <c r="D3" s="603"/>
      <c r="E3" s="603"/>
      <c r="F3" s="603"/>
      <c r="G3" s="603"/>
      <c r="H3" s="603"/>
      <c r="I3" s="47"/>
      <c r="K3" s="124"/>
    </row>
    <row r="4" spans="1:15">
      <c r="A4" s="48"/>
      <c r="B4" s="47"/>
      <c r="C4" s="611" t="s">
        <v>216</v>
      </c>
      <c r="D4" s="609"/>
      <c r="E4" s="609"/>
      <c r="F4" s="609"/>
      <c r="G4" s="609"/>
      <c r="H4" s="609"/>
      <c r="I4" s="47"/>
      <c r="K4" s="113"/>
    </row>
    <row r="5" spans="1:15">
      <c r="A5" s="48"/>
      <c r="B5" s="47"/>
      <c r="C5" s="603" t="s">
        <v>55</v>
      </c>
      <c r="D5" s="603"/>
      <c r="E5" s="603"/>
      <c r="F5" s="603"/>
      <c r="G5" s="603"/>
      <c r="H5" s="603"/>
      <c r="I5" s="47"/>
      <c r="J5" s="57"/>
    </row>
    <row r="6" spans="1:15">
      <c r="C6" s="47"/>
      <c r="D6" s="47"/>
      <c r="E6" s="47"/>
      <c r="F6" s="47"/>
      <c r="G6" s="47"/>
      <c r="H6" s="47"/>
      <c r="I6" s="47"/>
      <c r="J6" s="57"/>
    </row>
    <row r="7" spans="1:15" s="63" customFormat="1">
      <c r="C7" s="93" t="s">
        <v>97</v>
      </c>
      <c r="G7" s="93" t="s">
        <v>98</v>
      </c>
    </row>
    <row r="8" spans="1:15" s="63" customFormat="1">
      <c r="A8" s="93" t="s">
        <v>7</v>
      </c>
      <c r="C8" s="93" t="s">
        <v>99</v>
      </c>
      <c r="E8" s="93" t="s">
        <v>100</v>
      </c>
      <c r="G8" s="93" t="s">
        <v>101</v>
      </c>
      <c r="I8" s="93" t="s">
        <v>6</v>
      </c>
      <c r="K8" s="93" t="s">
        <v>62</v>
      </c>
    </row>
    <row r="9" spans="1:15" s="63" customFormat="1">
      <c r="A9" s="93" t="s">
        <v>10</v>
      </c>
      <c r="B9" s="93" t="s">
        <v>0</v>
      </c>
      <c r="C9" s="93" t="s">
        <v>102</v>
      </c>
      <c r="E9" s="60" t="s">
        <v>187</v>
      </c>
      <c r="G9" s="93" t="s">
        <v>103</v>
      </c>
      <c r="I9" s="93" t="s">
        <v>104</v>
      </c>
      <c r="K9" s="93" t="s">
        <v>67</v>
      </c>
    </row>
    <row r="10" spans="1:15" s="63" customFormat="1">
      <c r="A10" s="127"/>
      <c r="B10" s="128" t="s">
        <v>15</v>
      </c>
      <c r="C10" s="128" t="s">
        <v>16</v>
      </c>
      <c r="D10" s="127"/>
      <c r="E10" s="128" t="s">
        <v>17</v>
      </c>
      <c r="F10" s="127"/>
      <c r="G10" s="128" t="s">
        <v>18</v>
      </c>
      <c r="H10" s="127"/>
      <c r="I10" s="128" t="s">
        <v>19</v>
      </c>
      <c r="J10" s="127"/>
      <c r="K10" s="128" t="s">
        <v>107</v>
      </c>
    </row>
    <row r="11" spans="1:15" ht="9" customHeight="1"/>
    <row r="12" spans="1:15">
      <c r="A12" s="93">
        <v>1</v>
      </c>
      <c r="B12" s="57" t="s">
        <v>114</v>
      </c>
      <c r="C12" s="131">
        <f>+[1]Ex1p4!F13/[1]Ex1p4!E13/12</f>
        <v>56.370317240093023</v>
      </c>
      <c r="E12" s="100">
        <f>+'Ex-2'!H13/'Ex-2'!E13/12</f>
        <v>57.664772056836391</v>
      </c>
      <c r="G12" s="100">
        <f>+C12*'Ex-2'!K13</f>
        <v>0.23393681654638609</v>
      </c>
      <c r="I12" s="100">
        <f>E12+G12</f>
        <v>57.89870887338278</v>
      </c>
      <c r="K12" s="132">
        <f>G12/E12</f>
        <v>4.0568410868911421E-3</v>
      </c>
      <c r="O12" s="206"/>
    </row>
    <row r="13" spans="1:15">
      <c r="C13" s="56"/>
      <c r="E13" s="100"/>
      <c r="G13" s="102"/>
      <c r="I13" s="102"/>
      <c r="O13" s="206"/>
    </row>
    <row r="14" spans="1:15">
      <c r="A14" s="93">
        <v>2</v>
      </c>
      <c r="B14" s="57" t="s">
        <v>115</v>
      </c>
      <c r="C14" s="56">
        <f>[1]Ex1p4!F14/[1]Ex1p4!E14/12</f>
        <v>271.0939048231167</v>
      </c>
      <c r="E14" s="100">
        <f>+'Ex-2'!H14/'Ex-2'!E14/12</f>
        <v>259.86452224096837</v>
      </c>
      <c r="G14" s="100">
        <f>+C14*'Ex-2'!K14</f>
        <v>1.1955241202699447</v>
      </c>
      <c r="I14" s="100">
        <f>E14+G14</f>
        <v>261.06004636123834</v>
      </c>
      <c r="K14" s="132">
        <f>G14/E14</f>
        <v>4.6005669029393461E-3</v>
      </c>
      <c r="O14" s="206"/>
    </row>
    <row r="15" spans="1:15">
      <c r="C15" s="56"/>
      <c r="E15" s="133"/>
      <c r="G15" s="134"/>
      <c r="I15" s="102"/>
      <c r="N15" s="63"/>
      <c r="O15" s="206"/>
    </row>
    <row r="16" spans="1:15">
      <c r="A16" s="93">
        <v>3</v>
      </c>
      <c r="B16" s="57" t="s">
        <v>116</v>
      </c>
      <c r="C16" s="135" t="s">
        <v>105</v>
      </c>
      <c r="E16" s="129">
        <f>+'Ex-2'!H15/'Ex-2'!F15</f>
        <v>0.7876636832230588</v>
      </c>
      <c r="G16" s="129">
        <f>+'Ex-2'!K15</f>
        <v>8.8000000000000057E-4</v>
      </c>
      <c r="I16" s="129">
        <f>E16+G16</f>
        <v>0.78854368322305879</v>
      </c>
      <c r="K16" s="132">
        <f>G16/E16</f>
        <v>1.117228099687304E-3</v>
      </c>
      <c r="O16" s="206"/>
    </row>
    <row r="17" spans="1:15">
      <c r="C17" s="56"/>
      <c r="E17" s="129"/>
      <c r="G17" s="129"/>
      <c r="I17" s="129"/>
      <c r="K17" s="132"/>
      <c r="O17" s="206"/>
    </row>
    <row r="18" spans="1:15">
      <c r="A18" s="63">
        <v>4</v>
      </c>
      <c r="B18" s="57" t="s">
        <v>117</v>
      </c>
      <c r="C18" s="135" t="s">
        <v>105</v>
      </c>
      <c r="E18" s="129">
        <f>+'Ex-2'!H16/'Ex-2'!F16</f>
        <v>0.78941506326855304</v>
      </c>
      <c r="G18" s="129">
        <f>+'Ex-2'!K16</f>
        <v>2.63E-3</v>
      </c>
      <c r="I18" s="129">
        <f>E18+G18</f>
        <v>0.79204506326855306</v>
      </c>
      <c r="K18" s="132">
        <f>G18/E18</f>
        <v>3.3315807138396265E-3</v>
      </c>
      <c r="O18" s="206"/>
    </row>
    <row r="19" spans="1:15">
      <c r="C19" s="56"/>
      <c r="E19" s="129"/>
      <c r="G19" s="129"/>
      <c r="I19" s="129"/>
      <c r="O19" s="206"/>
    </row>
    <row r="20" spans="1:15">
      <c r="A20" s="93">
        <v>5</v>
      </c>
      <c r="B20" s="57" t="s">
        <v>118</v>
      </c>
      <c r="C20" s="135" t="s">
        <v>105</v>
      </c>
      <c r="E20" s="129">
        <f>+'Ex-2'!H19/'Ex-2'!F19</f>
        <v>0.67713906976052907</v>
      </c>
      <c r="G20" s="129">
        <f>+'Ex-2'!K19</f>
        <v>6.0999999999999997E-4</v>
      </c>
      <c r="I20" s="129">
        <f>E20+G20</f>
        <v>0.67774906976052907</v>
      </c>
      <c r="K20" s="132">
        <f>G20/E20</f>
        <v>9.0084892046729352E-4</v>
      </c>
      <c r="O20" s="206"/>
    </row>
    <row r="21" spans="1:15">
      <c r="E21" s="44"/>
      <c r="G21" s="44"/>
      <c r="I21" s="129"/>
      <c r="K21" s="132"/>
    </row>
    <row r="22" spans="1:15">
      <c r="A22" s="63">
        <v>6</v>
      </c>
      <c r="B22" s="57" t="s">
        <v>143</v>
      </c>
      <c r="C22" s="135" t="s">
        <v>105</v>
      </c>
      <c r="E22" s="129">
        <f>+'Ex-2'!H20/'Ex-2'!F20</f>
        <v>0.74387404261093115</v>
      </c>
      <c r="G22" s="44">
        <f>+'Ex-2'!K20</f>
        <v>1.31E-3</v>
      </c>
      <c r="I22" s="129">
        <f>E22+G22</f>
        <v>0.74518404261093119</v>
      </c>
      <c r="K22" s="132">
        <f>G22/E22</f>
        <v>1.7610508297910457E-3</v>
      </c>
    </row>
    <row r="23" spans="1:15">
      <c r="E23" s="44"/>
      <c r="G23" s="44"/>
      <c r="I23" s="129"/>
      <c r="K23" s="132"/>
    </row>
    <row r="24" spans="1:15">
      <c r="A24" s="63">
        <v>7</v>
      </c>
      <c r="B24" s="48" t="s">
        <v>207</v>
      </c>
      <c r="C24" s="135" t="s">
        <v>105</v>
      </c>
      <c r="E24" s="129">
        <f>+'Ex-2'!H24/'Ex-2'!F24</f>
        <v>3.2134414224994058E-2</v>
      </c>
      <c r="G24" s="129">
        <f>+'Ex-2'!K24</f>
        <v>3.6999999999999999E-4</v>
      </c>
      <c r="I24" s="129">
        <f>E24+G24</f>
        <v>3.250441422499406E-2</v>
      </c>
      <c r="K24" s="132">
        <f>G24/E24</f>
        <v>1.1514135512456768E-2</v>
      </c>
    </row>
    <row r="25" spans="1:15">
      <c r="G25" s="44"/>
      <c r="I25" s="102"/>
    </row>
    <row r="26" spans="1:15">
      <c r="A26" s="93">
        <v>8</v>
      </c>
      <c r="B26" s="57" t="s">
        <v>210</v>
      </c>
      <c r="C26" s="135" t="s">
        <v>105</v>
      </c>
      <c r="E26" s="290" t="s">
        <v>211</v>
      </c>
      <c r="G26" s="129">
        <f>+[1]Ex1p4!K23</f>
        <v>0</v>
      </c>
      <c r="I26" s="290" t="s">
        <v>211</v>
      </c>
      <c r="K26" s="290" t="s">
        <v>211</v>
      </c>
    </row>
    <row r="27" spans="1:15" ht="22.5" customHeight="1"/>
    <row r="28" spans="1:15" ht="29.25" customHeight="1">
      <c r="B28" s="612" t="s">
        <v>212</v>
      </c>
      <c r="C28" s="612"/>
      <c r="D28" s="612"/>
      <c r="E28" s="612"/>
      <c r="F28" s="612"/>
      <c r="G28" s="612"/>
      <c r="H28" s="612"/>
      <c r="I28" s="612"/>
      <c r="J28" s="612"/>
      <c r="K28" s="612"/>
    </row>
    <row r="29" spans="1:15">
      <c r="B29" s="57"/>
    </row>
    <row r="30" spans="1:15">
      <c r="B30" s="57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A1"/>
  <sheetViews>
    <sheetView workbookViewId="0">
      <selection activeCell="A6" sqref="A6:E6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I23"/>
  <sheetViews>
    <sheetView tabSelected="1" zoomScaleNormal="100" workbookViewId="0">
      <pane xSplit="1" topLeftCell="B1" activePane="topRight" state="frozen"/>
      <selection activeCell="A6" sqref="A6:E6"/>
      <selection pane="topRight" activeCell="D15" sqref="D15"/>
    </sheetView>
  </sheetViews>
  <sheetFormatPr defaultRowHeight="15"/>
  <cols>
    <col min="1" max="1" width="24.33203125" style="203" bestFit="1" customWidth="1"/>
    <col min="2" max="2" width="21.1640625" style="203" customWidth="1"/>
    <col min="3" max="3" width="72" style="203" bestFit="1" customWidth="1"/>
    <col min="4" max="4" width="24.33203125" style="203" bestFit="1" customWidth="1"/>
    <col min="5" max="5" width="11.1640625" style="203" bestFit="1" customWidth="1"/>
    <col min="6" max="6" width="8.6640625" style="203" bestFit="1" customWidth="1"/>
    <col min="7" max="9" width="10.6640625" style="203" customWidth="1"/>
    <col min="10" max="16384" width="9.33203125" style="203"/>
  </cols>
  <sheetData>
    <row r="1" spans="1:9">
      <c r="C1" s="603" t="s">
        <v>53</v>
      </c>
      <c r="D1" s="603"/>
      <c r="E1" s="603"/>
      <c r="F1" s="603"/>
      <c r="G1" s="603"/>
      <c r="H1" s="603"/>
    </row>
    <row r="2" spans="1:9">
      <c r="C2" s="603" t="s">
        <v>249</v>
      </c>
      <c r="D2" s="603"/>
      <c r="E2" s="603"/>
      <c r="F2" s="603"/>
      <c r="G2" s="603"/>
      <c r="H2" s="603"/>
    </row>
    <row r="3" spans="1:9">
      <c r="C3" s="614" t="s">
        <v>241</v>
      </c>
      <c r="D3" s="603"/>
      <c r="E3" s="603"/>
      <c r="F3" s="603"/>
      <c r="G3" s="603"/>
      <c r="H3" s="603"/>
    </row>
    <row r="4" spans="1:9">
      <c r="C4" s="603" t="s">
        <v>55</v>
      </c>
      <c r="D4" s="603"/>
      <c r="E4" s="603"/>
      <c r="F4" s="603"/>
      <c r="G4" s="603"/>
      <c r="H4" s="603"/>
    </row>
    <row r="7" spans="1:9">
      <c r="A7" s="213"/>
      <c r="B7" s="3"/>
      <c r="C7" s="90"/>
    </row>
    <row r="8" spans="1:9">
      <c r="A8" s="613" t="s">
        <v>248</v>
      </c>
      <c r="B8" s="613"/>
      <c r="C8" s="613"/>
    </row>
    <row r="9" spans="1:9">
      <c r="D9" s="208"/>
      <c r="G9" s="555"/>
      <c r="H9" s="555"/>
      <c r="I9" s="555"/>
    </row>
    <row r="10" spans="1:9">
      <c r="A10" s="209"/>
      <c r="B10" s="209"/>
      <c r="C10" s="90" t="s">
        <v>180</v>
      </c>
      <c r="D10" s="211"/>
      <c r="E10" s="211"/>
      <c r="F10" s="211"/>
      <c r="G10" s="211"/>
      <c r="H10" s="211"/>
      <c r="I10" s="211"/>
    </row>
    <row r="11" spans="1:9" ht="30">
      <c r="A11" s="212" t="s">
        <v>40</v>
      </c>
      <c r="B11" s="212" t="s">
        <v>121</v>
      </c>
      <c r="C11" s="212" t="s">
        <v>39</v>
      </c>
      <c r="D11" s="302" t="s">
        <v>247</v>
      </c>
      <c r="E11" s="212" t="s">
        <v>130</v>
      </c>
      <c r="F11" s="212" t="s">
        <v>38</v>
      </c>
      <c r="G11" s="212" t="s">
        <v>5</v>
      </c>
      <c r="H11" s="212" t="s">
        <v>8</v>
      </c>
      <c r="I11" s="212" t="s">
        <v>44</v>
      </c>
    </row>
    <row r="12" spans="1:9">
      <c r="A12" s="203" t="s">
        <v>251</v>
      </c>
      <c r="B12" s="203" t="s">
        <v>122</v>
      </c>
      <c r="C12" s="203" t="s">
        <v>157</v>
      </c>
      <c r="D12" s="208">
        <v>858054.38</v>
      </c>
      <c r="E12" s="203" t="s">
        <v>37</v>
      </c>
      <c r="G12" s="555" t="s">
        <v>160</v>
      </c>
      <c r="H12" s="555" t="s">
        <v>160</v>
      </c>
      <c r="I12" s="555" t="s">
        <v>161</v>
      </c>
    </row>
    <row r="13" spans="1:9">
      <c r="A13" s="203" t="s">
        <v>252</v>
      </c>
      <c r="B13" s="203" t="s">
        <v>122</v>
      </c>
      <c r="C13" s="203" t="s">
        <v>158</v>
      </c>
      <c r="D13" s="208">
        <v>254796.39</v>
      </c>
      <c r="E13" s="203" t="s">
        <v>37</v>
      </c>
      <c r="G13" s="555" t="s">
        <v>160</v>
      </c>
      <c r="H13" s="555" t="s">
        <v>160</v>
      </c>
      <c r="I13" s="555" t="s">
        <v>161</v>
      </c>
    </row>
    <row r="14" spans="1:9">
      <c r="A14" s="203" t="s">
        <v>253</v>
      </c>
      <c r="B14" s="203" t="s">
        <v>122</v>
      </c>
      <c r="C14" s="203" t="s">
        <v>119</v>
      </c>
      <c r="D14" s="208">
        <v>2507139.35</v>
      </c>
      <c r="E14" s="203" t="s">
        <v>37</v>
      </c>
      <c r="G14" s="555" t="s">
        <v>160</v>
      </c>
      <c r="H14" s="555" t="s">
        <v>160</v>
      </c>
      <c r="I14" s="555" t="s">
        <v>161</v>
      </c>
    </row>
    <row r="15" spans="1:9">
      <c r="A15" s="203" t="s">
        <v>254</v>
      </c>
      <c r="B15" s="203" t="s">
        <v>122</v>
      </c>
      <c r="C15" s="203" t="s">
        <v>120</v>
      </c>
      <c r="D15" s="208">
        <v>2146780.5</v>
      </c>
      <c r="E15" s="203" t="s">
        <v>37</v>
      </c>
      <c r="G15" s="555" t="s">
        <v>160</v>
      </c>
      <c r="H15" s="555" t="s">
        <v>160</v>
      </c>
      <c r="I15" s="555" t="s">
        <v>161</v>
      </c>
    </row>
    <row r="16" spans="1:9">
      <c r="A16" s="203" t="s">
        <v>255</v>
      </c>
      <c r="B16" s="203" t="s">
        <v>122</v>
      </c>
      <c r="C16" s="203" t="s">
        <v>159</v>
      </c>
      <c r="D16" s="208">
        <v>662139.71</v>
      </c>
      <c r="E16" s="203" t="s">
        <v>37</v>
      </c>
      <c r="G16" s="555" t="s">
        <v>160</v>
      </c>
      <c r="H16" s="555" t="s">
        <v>161</v>
      </c>
      <c r="I16" s="555" t="s">
        <v>160</v>
      </c>
    </row>
    <row r="17" spans="1:9">
      <c r="A17" s="207"/>
      <c r="B17" s="207"/>
      <c r="D17" s="208"/>
    </row>
    <row r="18" spans="1:9">
      <c r="A18" s="212" t="s">
        <v>123</v>
      </c>
      <c r="B18" s="212"/>
      <c r="C18" s="212"/>
      <c r="D18" s="302"/>
      <c r="E18" s="212"/>
    </row>
    <row r="19" spans="1:9">
      <c r="A19" s="203" t="s">
        <v>122</v>
      </c>
      <c r="C19" s="203" t="s">
        <v>129</v>
      </c>
      <c r="D19" s="208">
        <f>SUM(D12:D14,D15:D16)</f>
        <v>6428910.3300000001</v>
      </c>
      <c r="G19" s="555"/>
      <c r="H19" s="555"/>
      <c r="I19" s="555"/>
    </row>
    <row r="20" spans="1:9">
      <c r="D20" s="208"/>
      <c r="G20" s="555"/>
      <c r="H20" s="555"/>
      <c r="I20" s="555"/>
    </row>
    <row r="21" spans="1:9">
      <c r="D21" s="208"/>
      <c r="G21" s="555"/>
      <c r="H21" s="555"/>
      <c r="I21" s="555"/>
    </row>
    <row r="22" spans="1:9" ht="15.75" thickBot="1">
      <c r="D22" s="303">
        <f>-D19</f>
        <v>-6428910.3300000001</v>
      </c>
      <c r="G22" s="555"/>
      <c r="H22" s="555"/>
      <c r="I22" s="555"/>
    </row>
    <row r="23" spans="1:9" ht="15.75" thickTop="1"/>
  </sheetData>
  <mergeCells count="5">
    <mergeCell ref="A8:C8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H18"/>
  <sheetViews>
    <sheetView zoomScaleNormal="100" workbookViewId="0">
      <selection activeCell="A6" sqref="A6:E6"/>
    </sheetView>
  </sheetViews>
  <sheetFormatPr defaultRowHeight="15"/>
  <cols>
    <col min="1" max="1" width="27.33203125" style="203" customWidth="1"/>
    <col min="2" max="2" width="72" style="203" bestFit="1" customWidth="1"/>
    <col min="3" max="3" width="7.1640625" style="203" customWidth="1"/>
    <col min="4" max="4" width="18.1640625" style="203" customWidth="1"/>
    <col min="5" max="6" width="14.83203125" style="203" customWidth="1"/>
    <col min="7" max="7" width="1.6640625" style="203" customWidth="1"/>
    <col min="8" max="8" width="16.83203125" style="203" customWidth="1"/>
    <col min="9" max="9" width="9.33203125" style="203"/>
    <col min="10" max="10" width="17.6640625" style="203" bestFit="1" customWidth="1"/>
    <col min="11" max="16384" width="9.33203125" style="203"/>
  </cols>
  <sheetData>
    <row r="1" spans="1:8">
      <c r="B1" s="603" t="s">
        <v>53</v>
      </c>
      <c r="C1" s="603"/>
      <c r="D1" s="603"/>
      <c r="E1" s="603"/>
    </row>
    <row r="2" spans="1:8">
      <c r="B2" s="603" t="s">
        <v>223</v>
      </c>
      <c r="C2" s="603"/>
      <c r="D2" s="603"/>
      <c r="E2" s="603"/>
    </row>
    <row r="3" spans="1:8">
      <c r="B3" s="614" t="s">
        <v>241</v>
      </c>
      <c r="C3" s="614"/>
      <c r="D3" s="614"/>
      <c r="E3" s="614"/>
    </row>
    <row r="4" spans="1:8">
      <c r="B4" s="603" t="s">
        <v>55</v>
      </c>
      <c r="C4" s="603"/>
      <c r="D4" s="603"/>
      <c r="E4" s="603"/>
    </row>
    <row r="7" spans="1:8">
      <c r="A7" s="89" t="s">
        <v>33</v>
      </c>
      <c r="B7" s="90" t="s">
        <v>180</v>
      </c>
      <c r="D7" s="305">
        <f>+EstimatedBalances!D7</f>
        <v>43343</v>
      </c>
      <c r="E7" s="305">
        <f>+EstimatedBalances!E7</f>
        <v>43373</v>
      </c>
      <c r="F7" s="305">
        <f>+EstimatedBalances!F7</f>
        <v>43404</v>
      </c>
      <c r="G7" s="305"/>
      <c r="H7" s="320" t="s">
        <v>43</v>
      </c>
    </row>
    <row r="8" spans="1:8">
      <c r="A8" s="89" t="s">
        <v>34</v>
      </c>
      <c r="D8" s="306">
        <v>4.6899999999999997E-2</v>
      </c>
      <c r="E8" s="306">
        <f>+D8</f>
        <v>4.6899999999999997E-2</v>
      </c>
      <c r="F8" s="306">
        <f>+E8</f>
        <v>4.6899999999999997E-2</v>
      </c>
      <c r="G8" s="307"/>
      <c r="H8" s="90" t="s">
        <v>45</v>
      </c>
    </row>
    <row r="9" spans="1:8">
      <c r="A9" s="36" t="s">
        <v>46</v>
      </c>
      <c r="B9" s="37" t="s">
        <v>0</v>
      </c>
      <c r="D9" s="308">
        <f>ROUND(D8/365*31,6)</f>
        <v>3.9830000000000004E-3</v>
      </c>
      <c r="E9" s="308">
        <f>ROUND(E8/365*30,6)</f>
        <v>3.8549999999999999E-3</v>
      </c>
      <c r="F9" s="308">
        <f>ROUND(F8/365*31,6)</f>
        <v>3.9830000000000004E-3</v>
      </c>
      <c r="G9" s="308"/>
      <c r="H9" s="577">
        <v>43404</v>
      </c>
    </row>
    <row r="10" spans="1:8">
      <c r="A10" s="203" t="str">
        <f>+'Balances at 7-31-2018'!A12</f>
        <v>47WA.1823.20430</v>
      </c>
      <c r="B10" s="203" t="str">
        <f>+'Balances at 7-31-2018'!C12</f>
        <v xml:space="preserve">Commercial Conservation Program </v>
      </c>
      <c r="D10" s="100">
        <f>ROUND('Balances at 7-31-2018'!D12*D$9,2)</f>
        <v>3417.63</v>
      </c>
      <c r="E10" s="100">
        <f>ROUND(EstimatedBalances!D11*E$9,2)</f>
        <v>3320.97</v>
      </c>
      <c r="F10" s="100">
        <f>ROUND(EstimatedBalances!E11*F$9,2)</f>
        <v>3444.47</v>
      </c>
      <c r="H10" s="294">
        <f>+D10+E10+F10</f>
        <v>10183.07</v>
      </c>
    </row>
    <row r="11" spans="1:8">
      <c r="A11" s="203" t="str">
        <f>+'Balances at 7-31-2018'!A13</f>
        <v>47WA.1823.20431</v>
      </c>
      <c r="B11" s="203" t="str">
        <f>+'Balances at 7-31-2018'!C13</f>
        <v>Low Income Weatherization Program</v>
      </c>
      <c r="D11" s="100">
        <f>ROUND('Balances at 7-31-2018'!D13*D$9,2)</f>
        <v>1014.85</v>
      </c>
      <c r="E11" s="100">
        <f>ROUND(EstimatedBalances!D12*E$9,2)</f>
        <v>986.15</v>
      </c>
      <c r="F11" s="100">
        <f>ROUND(EstimatedBalances!E12*F$9,2)</f>
        <v>1022.82</v>
      </c>
      <c r="H11" s="294">
        <f t="shared" ref="H11:H14" si="0">+D11+E11+F11</f>
        <v>3023.82</v>
      </c>
    </row>
    <row r="12" spans="1:8">
      <c r="A12" s="203" t="str">
        <f>+'Balances at 7-31-2018'!A14</f>
        <v>47WA.1823.20444</v>
      </c>
      <c r="B12" s="203" t="str">
        <f>+'Balances at 7-31-2018'!C14</f>
        <v>Washington Conservation Administration &amp; Program Delivery Fees</v>
      </c>
      <c r="D12" s="100">
        <f>ROUND('Balances at 7-31-2018'!D14*D$9,2)</f>
        <v>9985.94</v>
      </c>
      <c r="E12" s="100">
        <f>ROUND(EstimatedBalances!D13*E$9,2)</f>
        <v>9703.52</v>
      </c>
      <c r="F12" s="100">
        <f>ROUND(EstimatedBalances!E13*F$9,2)</f>
        <v>10064.36</v>
      </c>
      <c r="H12" s="294">
        <f t="shared" si="0"/>
        <v>29753.82</v>
      </c>
    </row>
    <row r="13" spans="1:8">
      <c r="A13" s="203" t="str">
        <f>+'Balances at 7-31-2018'!A15</f>
        <v>47WA.1823.20449</v>
      </c>
      <c r="B13" s="203" t="str">
        <f>+'Balances at 7-31-2018'!C15</f>
        <v xml:space="preserve">Washington Residential Conservation Program </v>
      </c>
      <c r="D13" s="100">
        <f>ROUND('Balances at 7-31-2018'!D15*D$9,2)</f>
        <v>8550.6299999999992</v>
      </c>
      <c r="E13" s="100">
        <f>ROUND(EstimatedBalances!D14*E$9,2)</f>
        <v>8308.7999999999993</v>
      </c>
      <c r="F13" s="100">
        <f>ROUND(EstimatedBalances!E14*F$9,2)</f>
        <v>8617.7800000000007</v>
      </c>
      <c r="H13" s="294">
        <f t="shared" si="0"/>
        <v>25477.21</v>
      </c>
    </row>
    <row r="14" spans="1:8">
      <c r="A14" s="203" t="str">
        <f>+'Balances at 7-31-2018'!A16</f>
        <v>47WA.1823.20478</v>
      </c>
      <c r="B14" s="203" t="str">
        <f>+'Balances at 7-31-2018'!C16</f>
        <v>Consolidated Technical Adjustments - Conservation</v>
      </c>
      <c r="D14" s="100">
        <f>ROUND('Balances at 7-31-2018'!D16*D$9,2)</f>
        <v>2637.3</v>
      </c>
      <c r="E14" s="100">
        <f>ROUND(EstimatedBalances!D15*E$9,2)</f>
        <v>2207.2600000000002</v>
      </c>
      <c r="F14" s="100">
        <f>ROUND(EstimatedBalances!E15*F$9,2)</f>
        <v>1811.87</v>
      </c>
      <c r="H14" s="294">
        <f t="shared" si="0"/>
        <v>6656.43</v>
      </c>
    </row>
    <row r="16" spans="1:8" ht="15.75" thickBot="1">
      <c r="A16" s="204" t="s">
        <v>43</v>
      </c>
      <c r="D16" s="321">
        <f>SUM(D10:D15)</f>
        <v>25606.350000000002</v>
      </c>
      <c r="E16" s="321">
        <f t="shared" ref="E16:H16" si="1">SUM(E10:E15)</f>
        <v>24526.699999999997</v>
      </c>
      <c r="F16" s="321">
        <f t="shared" si="1"/>
        <v>24961.3</v>
      </c>
      <c r="G16" s="321">
        <f t="shared" si="1"/>
        <v>0</v>
      </c>
      <c r="H16" s="321">
        <f t="shared" si="1"/>
        <v>75094.350000000006</v>
      </c>
    </row>
    <row r="17" spans="1:8" ht="15.75" thickTop="1"/>
    <row r="18" spans="1:8">
      <c r="A18" s="203" t="str">
        <f>+'Balances at 7-31-2018'!A19</f>
        <v>CORE Conservation</v>
      </c>
      <c r="B18" s="203" t="str">
        <f>+'Balances at 7-31-2018'!C19</f>
        <v>Consolidation of accounts related to core conservation.</v>
      </c>
      <c r="D18" s="102">
        <f>+D16</f>
        <v>25606.350000000002</v>
      </c>
      <c r="E18" s="102">
        <f t="shared" ref="E18:H18" si="2">+E16</f>
        <v>24526.699999999997</v>
      </c>
      <c r="F18" s="102">
        <f t="shared" si="2"/>
        <v>24961.3</v>
      </c>
      <c r="G18" s="102">
        <f t="shared" si="2"/>
        <v>0</v>
      </c>
      <c r="H18" s="102">
        <f t="shared" si="2"/>
        <v>75094.350000000006</v>
      </c>
    </row>
  </sheetData>
  <mergeCells count="4">
    <mergeCell ref="B1:E1"/>
    <mergeCell ref="B2:E2"/>
    <mergeCell ref="B3:E3"/>
    <mergeCell ref="B4:E4"/>
  </mergeCells>
  <phoneticPr fontId="21" type="noConversion"/>
  <printOptions horizontalCentered="1"/>
  <pageMargins left="0.25" right="0.25" top="1" bottom="1" header="0.5" footer="0.5"/>
  <pageSetup scale="98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H25"/>
  <sheetViews>
    <sheetView workbookViewId="0">
      <selection activeCell="A6" sqref="A6:E6"/>
    </sheetView>
  </sheetViews>
  <sheetFormatPr defaultRowHeight="15"/>
  <cols>
    <col min="1" max="1" width="22.1640625" style="203" customWidth="1"/>
    <col min="2" max="2" width="11.1640625" style="203" bestFit="1" customWidth="1"/>
    <col min="3" max="3" width="12.1640625" style="203" customWidth="1"/>
    <col min="4" max="4" width="17.6640625" style="203" customWidth="1"/>
    <col min="5" max="5" width="17" style="203" customWidth="1"/>
    <col min="6" max="6" width="17.33203125" style="203" customWidth="1"/>
    <col min="7" max="7" width="20" style="203" customWidth="1"/>
    <col min="8" max="8" width="12.6640625" style="203" customWidth="1"/>
    <col min="9" max="16384" width="9.33203125" style="203"/>
  </cols>
  <sheetData>
    <row r="1" spans="1:8">
      <c r="B1" s="603" t="s">
        <v>53</v>
      </c>
      <c r="C1" s="603"/>
      <c r="D1" s="603"/>
      <c r="E1" s="603"/>
    </row>
    <row r="2" spans="1:8">
      <c r="A2" s="615" t="s">
        <v>243</v>
      </c>
      <c r="B2" s="615"/>
      <c r="C2" s="615"/>
      <c r="D2" s="615"/>
      <c r="E2" s="615"/>
      <c r="F2" s="615"/>
    </row>
    <row r="3" spans="1:8">
      <c r="A3" s="3"/>
      <c r="B3" s="614" t="s">
        <v>241</v>
      </c>
      <c r="C3" s="614"/>
      <c r="D3" s="614"/>
      <c r="E3" s="614"/>
    </row>
    <row r="4" spans="1:8">
      <c r="B4" s="603" t="s">
        <v>55</v>
      </c>
      <c r="C4" s="603"/>
      <c r="D4" s="603"/>
      <c r="E4" s="603"/>
      <c r="G4" s="38"/>
      <c r="H4" s="38"/>
    </row>
    <row r="5" spans="1:8">
      <c r="A5" s="213"/>
      <c r="F5" s="39"/>
      <c r="G5" s="6"/>
      <c r="H5" s="40"/>
    </row>
    <row r="6" spans="1:8">
      <c r="A6" s="3"/>
      <c r="F6" s="39"/>
      <c r="G6" s="6"/>
      <c r="H6" s="40"/>
    </row>
    <row r="7" spans="1:8">
      <c r="F7" s="39"/>
      <c r="H7" s="40"/>
    </row>
    <row r="8" spans="1:8">
      <c r="D8" s="320" t="s">
        <v>42</v>
      </c>
      <c r="E8" s="320" t="s">
        <v>42</v>
      </c>
      <c r="F8" s="320" t="s">
        <v>42</v>
      </c>
      <c r="H8" s="40"/>
    </row>
    <row r="9" spans="1:8">
      <c r="D9" s="296">
        <v>43343</v>
      </c>
      <c r="E9" s="296">
        <v>43373</v>
      </c>
      <c r="F9" s="296">
        <v>43404</v>
      </c>
      <c r="G9" s="6"/>
      <c r="H9" s="40"/>
    </row>
    <row r="10" spans="1:8">
      <c r="A10" s="205" t="s">
        <v>1</v>
      </c>
      <c r="D10" s="4">
        <f>+'Test Period Volumes'!B20+'Test Period Volumes'!C20+'Test Period Volumes'!D20+'Test Period Volumes'!E20</f>
        <v>6965991.143519056</v>
      </c>
      <c r="E10" s="4">
        <f>+'Test Period Volumes'!B21+'Test Period Volumes'!C21+'Test Period Volumes'!D21+'Test Period Volumes'!E21</f>
        <v>9038020.6743672658</v>
      </c>
      <c r="F10" s="4">
        <f>+'Test Period Volumes'!B22+'Test Period Volumes'!C22+'Test Period Volumes'!D22+'Test Period Volumes'!E22</f>
        <v>15887982.147454448</v>
      </c>
      <c r="G10" s="6"/>
      <c r="H10" s="39"/>
    </row>
    <row r="11" spans="1:8">
      <c r="A11" s="205" t="s">
        <v>2</v>
      </c>
      <c r="D11" s="4">
        <f>+'Test Period Volumes'!H20</f>
        <v>7065549</v>
      </c>
      <c r="E11" s="4">
        <f>+'Test Period Volumes'!H21</f>
        <v>9185991</v>
      </c>
      <c r="F11" s="4">
        <f>+'Test Period Volumes'!H22</f>
        <v>16164122</v>
      </c>
      <c r="G11" s="6"/>
      <c r="H11" s="39"/>
    </row>
    <row r="12" spans="1:8">
      <c r="A12" s="205" t="s">
        <v>3</v>
      </c>
      <c r="D12" s="4">
        <f>+'Test Period Volumes'!H20+'Test Period Volumes'!G20</f>
        <v>57886724</v>
      </c>
      <c r="E12" s="4">
        <f>+'Test Period Volumes'!G21+'Test Period Volumes'!H21</f>
        <v>57877668</v>
      </c>
      <c r="F12" s="4">
        <f>+'Test Period Volumes'!G22+'Test Period Volumes'!H22</f>
        <v>68921671</v>
      </c>
      <c r="G12" s="6"/>
      <c r="H12" s="41"/>
    </row>
    <row r="15" spans="1:8">
      <c r="C15" s="576">
        <v>43040</v>
      </c>
      <c r="D15" s="320" t="s">
        <v>42</v>
      </c>
      <c r="E15" s="320" t="s">
        <v>42</v>
      </c>
      <c r="F15" s="320" t="s">
        <v>42</v>
      </c>
      <c r="G15" s="101" t="s">
        <v>42</v>
      </c>
    </row>
    <row r="16" spans="1:8">
      <c r="C16" s="299" t="s">
        <v>27</v>
      </c>
      <c r="D16" s="296">
        <f>+D9</f>
        <v>43343</v>
      </c>
      <c r="E16" s="296">
        <f>+E9</f>
        <v>43373</v>
      </c>
      <c r="F16" s="296">
        <f>+F9</f>
        <v>43404</v>
      </c>
      <c r="G16" s="101" t="s">
        <v>41</v>
      </c>
    </row>
    <row r="17" spans="1:7">
      <c r="C17" s="300" t="s">
        <v>32</v>
      </c>
      <c r="D17" s="92" t="s">
        <v>11</v>
      </c>
      <c r="E17" s="92" t="s">
        <v>11</v>
      </c>
      <c r="F17" s="92" t="s">
        <v>11</v>
      </c>
      <c r="G17" s="116">
        <v>43404</v>
      </c>
    </row>
    <row r="18" spans="1:7">
      <c r="A18" s="203" t="str">
        <f>+'Balances at 7-31-2018'!A12</f>
        <v>47WA.1823.20430</v>
      </c>
      <c r="B18" s="203" t="str">
        <f>+'Balances at 7-31-2018'!E12</f>
        <v>Core</v>
      </c>
      <c r="C18" s="105"/>
      <c r="D18" s="100">
        <f t="shared" ref="D18:E20" si="0">+$C18*D$11</f>
        <v>0</v>
      </c>
      <c r="E18" s="100">
        <f t="shared" si="0"/>
        <v>0</v>
      </c>
      <c r="F18" s="100"/>
      <c r="G18" s="100">
        <f>SUM(D18:F18)</f>
        <v>0</v>
      </c>
    </row>
    <row r="19" spans="1:7">
      <c r="A19" s="203" t="str">
        <f>+'Balances at 7-31-2018'!A13</f>
        <v>47WA.1823.20431</v>
      </c>
      <c r="B19" s="203" t="str">
        <f>+'Balances at 7-31-2018'!E13</f>
        <v>Core</v>
      </c>
      <c r="C19" s="105"/>
      <c r="D19" s="100">
        <f t="shared" si="0"/>
        <v>0</v>
      </c>
      <c r="E19" s="100">
        <f t="shared" si="0"/>
        <v>0</v>
      </c>
      <c r="F19" s="100"/>
      <c r="G19" s="100">
        <f>SUM(D19:F19)</f>
        <v>0</v>
      </c>
    </row>
    <row r="20" spans="1:7">
      <c r="A20" s="203" t="str">
        <f>+'Balances at 7-31-2018'!A14</f>
        <v>47WA.1823.20444</v>
      </c>
      <c r="B20" s="203" t="str">
        <f>+'Balances at 7-31-2018'!E14</f>
        <v>Core</v>
      </c>
      <c r="C20" s="105"/>
      <c r="D20" s="100">
        <f>+$C20*D$11</f>
        <v>0</v>
      </c>
      <c r="E20" s="100">
        <f t="shared" si="0"/>
        <v>0</v>
      </c>
      <c r="F20" s="100"/>
      <c r="G20" s="100">
        <f>SUM(D20:F20)</f>
        <v>0</v>
      </c>
    </row>
    <row r="21" spans="1:7">
      <c r="A21" s="203" t="str">
        <f>+'Balances at 7-31-2018'!A15</f>
        <v>47WA.1823.20449</v>
      </c>
      <c r="B21" s="203" t="str">
        <f>+'Balances at 7-31-2018'!E15</f>
        <v>Core</v>
      </c>
      <c r="C21" s="105"/>
      <c r="D21" s="100">
        <f>+$C21*D$12</f>
        <v>0</v>
      </c>
      <c r="E21" s="100">
        <f>+$C21*E$12</f>
        <v>0</v>
      </c>
      <c r="F21" s="100"/>
      <c r="G21" s="100">
        <f>SUM(D21:F21)</f>
        <v>0</v>
      </c>
    </row>
    <row r="22" spans="1:7">
      <c r="A22" s="203" t="str">
        <f>+'Balances at 7-31-2018'!A16</f>
        <v>47WA.1823.20478</v>
      </c>
      <c r="B22" s="203" t="str">
        <f>+'Balances at 7-31-2018'!E16</f>
        <v>Core</v>
      </c>
      <c r="C22" s="105">
        <v>-1.3050000000000001E-2</v>
      </c>
      <c r="D22" s="100">
        <f>+$C22*D$11</f>
        <v>-92205.414450000011</v>
      </c>
      <c r="E22" s="100">
        <f>+$C22*E$11</f>
        <v>-119877.18255000001</v>
      </c>
      <c r="F22" s="100">
        <f>+$C22*F$11</f>
        <v>-210941.79210000002</v>
      </c>
      <c r="G22" s="100">
        <f>SUM(D22:F22)</f>
        <v>-423024.38910000003</v>
      </c>
    </row>
    <row r="23" spans="1:7" ht="15.75" thickBot="1">
      <c r="A23" s="204" t="s">
        <v>49</v>
      </c>
      <c r="C23" s="204"/>
      <c r="D23" s="112">
        <f>SUM(D18:D22)</f>
        <v>-92205.414450000011</v>
      </c>
      <c r="E23" s="112">
        <f>SUM(E18:E22)</f>
        <v>-119877.18255000001</v>
      </c>
      <c r="F23" s="112">
        <f>SUM(F18:F22)</f>
        <v>-210941.79210000002</v>
      </c>
      <c r="G23" s="112">
        <f>SUM(G18:G22)</f>
        <v>-423024.38910000003</v>
      </c>
    </row>
    <row r="24" spans="1:7" ht="15.75" thickTop="1"/>
    <row r="25" spans="1:7">
      <c r="A25" s="203" t="s">
        <v>122</v>
      </c>
      <c r="D25" s="102">
        <f>+D23</f>
        <v>-92205.414450000011</v>
      </c>
      <c r="E25" s="102">
        <f>+E23</f>
        <v>-119877.18255000001</v>
      </c>
      <c r="F25" s="102">
        <f t="shared" ref="F25" si="1">+F23</f>
        <v>-210941.79210000002</v>
      </c>
      <c r="G25" s="102">
        <f>+G23</f>
        <v>-423024.38910000003</v>
      </c>
    </row>
  </sheetData>
  <mergeCells count="4">
    <mergeCell ref="B1:E1"/>
    <mergeCell ref="A2:F2"/>
    <mergeCell ref="B3:E3"/>
    <mergeCell ref="B4:E4"/>
  </mergeCells>
  <phoneticPr fontId="21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H18"/>
  <sheetViews>
    <sheetView zoomScaleNormal="100" workbookViewId="0">
      <selection activeCell="A6" sqref="A6:E6"/>
    </sheetView>
  </sheetViews>
  <sheetFormatPr defaultRowHeight="15"/>
  <cols>
    <col min="1" max="1" width="23.33203125" style="203" customWidth="1"/>
    <col min="2" max="2" width="70.83203125" style="203" customWidth="1"/>
    <col min="3" max="3" width="19.6640625" style="203" customWidth="1"/>
    <col min="4" max="6" width="19.33203125" style="203" customWidth="1"/>
    <col min="7" max="7" width="2.6640625" style="203" customWidth="1"/>
    <col min="8" max="8" width="18.6640625" style="203" customWidth="1"/>
    <col min="9" max="16384" width="9.33203125" style="203"/>
  </cols>
  <sheetData>
    <row r="1" spans="1:8">
      <c r="B1" s="603" t="s">
        <v>53</v>
      </c>
      <c r="C1" s="603"/>
      <c r="D1" s="603"/>
      <c r="E1" s="603"/>
      <c r="F1" s="603"/>
    </row>
    <row r="2" spans="1:8">
      <c r="B2" s="618" t="s">
        <v>242</v>
      </c>
      <c r="C2" s="618"/>
      <c r="D2" s="618"/>
      <c r="E2" s="618"/>
      <c r="F2" s="618"/>
    </row>
    <row r="3" spans="1:8">
      <c r="B3" s="614" t="s">
        <v>241</v>
      </c>
      <c r="C3" s="614"/>
      <c r="D3" s="614"/>
      <c r="E3" s="614"/>
      <c r="F3" s="614"/>
    </row>
    <row r="4" spans="1:8">
      <c r="B4" s="603" t="s">
        <v>55</v>
      </c>
      <c r="C4" s="603"/>
      <c r="D4" s="603"/>
      <c r="E4" s="603"/>
      <c r="F4" s="603"/>
    </row>
    <row r="5" spans="1:8">
      <c r="A5" s="616"/>
      <c r="B5" s="617"/>
    </row>
    <row r="7" spans="1:8">
      <c r="C7" s="578">
        <v>43312</v>
      </c>
      <c r="D7" s="578">
        <v>43343</v>
      </c>
      <c r="E7" s="578">
        <v>43373</v>
      </c>
      <c r="F7" s="578">
        <v>43404</v>
      </c>
      <c r="G7" s="296"/>
      <c r="H7" s="579" t="s">
        <v>131</v>
      </c>
    </row>
    <row r="8" spans="1:8">
      <c r="A8" s="3" t="s">
        <v>29</v>
      </c>
      <c r="B8" s="90" t="s">
        <v>180</v>
      </c>
      <c r="C8" s="299" t="s">
        <v>28</v>
      </c>
      <c r="D8" s="299" t="s">
        <v>28</v>
      </c>
      <c r="E8" s="299" t="s">
        <v>28</v>
      </c>
      <c r="F8" s="299" t="s">
        <v>28</v>
      </c>
      <c r="G8" s="299"/>
      <c r="H8" s="299" t="s">
        <v>132</v>
      </c>
    </row>
    <row r="9" spans="1:8">
      <c r="A9" s="43" t="s">
        <v>31</v>
      </c>
      <c r="C9" s="299" t="s">
        <v>30</v>
      </c>
      <c r="D9" s="299" t="s">
        <v>30</v>
      </c>
      <c r="E9" s="299" t="s">
        <v>30</v>
      </c>
      <c r="F9" s="299" t="s">
        <v>30</v>
      </c>
      <c r="G9" s="299"/>
      <c r="H9" s="578">
        <v>43404</v>
      </c>
    </row>
    <row r="10" spans="1:8">
      <c r="C10" s="43" t="s">
        <v>31</v>
      </c>
      <c r="D10" s="43" t="s">
        <v>31</v>
      </c>
      <c r="E10" s="43" t="s">
        <v>31</v>
      </c>
      <c r="F10" s="43"/>
      <c r="G10" s="43"/>
      <c r="H10" s="43"/>
    </row>
    <row r="11" spans="1:8">
      <c r="A11" s="203" t="str">
        <f>+'Balances at 7-31-2018'!A12</f>
        <v>47WA.1823.20430</v>
      </c>
      <c r="B11" s="203" t="str">
        <f>+'Balances at 7-31-2018'!C12</f>
        <v xml:space="preserve">Commercial Conservation Program </v>
      </c>
      <c r="C11" s="294">
        <f>+'Balances at 7-31-2018'!D12</f>
        <v>858054.38</v>
      </c>
      <c r="D11" s="304">
        <f>+C11+'Int calc thru 10-31-2018'!D10+'Amort Calc thru 10-31-2018'!D18</f>
        <v>861472.01</v>
      </c>
      <c r="E11" s="304">
        <f>+D11+'Int calc thru 10-31-2018'!E10+'Amort Calc thru 10-31-2018'!E18</f>
        <v>864792.98</v>
      </c>
      <c r="F11" s="304">
        <f>+E11+'Int calc thru 10-31-2018'!F10+'Amort Calc thru 10-31-2018'!F18</f>
        <v>868237.45</v>
      </c>
      <c r="H11" s="304">
        <f>+F11-C11</f>
        <v>10183.069999999949</v>
      </c>
    </row>
    <row r="12" spans="1:8">
      <c r="A12" s="203" t="str">
        <f>+'Balances at 7-31-2018'!A13</f>
        <v>47WA.1823.20431</v>
      </c>
      <c r="B12" s="203" t="str">
        <f>+'Balances at 7-31-2018'!C13</f>
        <v>Low Income Weatherization Program</v>
      </c>
      <c r="C12" s="294">
        <f>+'Balances at 7-31-2018'!D13</f>
        <v>254796.39</v>
      </c>
      <c r="D12" s="304">
        <f>+C12+'Int calc thru 10-31-2018'!D11+'Amort Calc thru 10-31-2018'!D19</f>
        <v>255811.24000000002</v>
      </c>
      <c r="E12" s="304">
        <f>+D12+'Int calc thru 10-31-2018'!E11+'Amort Calc thru 10-31-2018'!E19</f>
        <v>256797.39</v>
      </c>
      <c r="F12" s="304">
        <f>+E12+'Int calc thru 10-31-2018'!F11+'Amort Calc thru 10-31-2018'!F19</f>
        <v>257820.21000000002</v>
      </c>
      <c r="G12" s="304"/>
      <c r="H12" s="304">
        <f>+F12-C12</f>
        <v>3023.820000000007</v>
      </c>
    </row>
    <row r="13" spans="1:8">
      <c r="A13" s="203" t="str">
        <f>+'Balances at 7-31-2018'!A14</f>
        <v>47WA.1823.20444</v>
      </c>
      <c r="B13" s="203" t="str">
        <f>+'Balances at 7-31-2018'!C14</f>
        <v>Washington Conservation Administration &amp; Program Delivery Fees</v>
      </c>
      <c r="C13" s="294">
        <f>+'Balances at 7-31-2018'!D14</f>
        <v>2507139.35</v>
      </c>
      <c r="D13" s="304">
        <f>+C13+'Int calc thru 10-31-2018'!D12+'Amort Calc thru 10-31-2018'!D20</f>
        <v>2517125.29</v>
      </c>
      <c r="E13" s="304">
        <f>+D13+'Int calc thru 10-31-2018'!E12+'Amort Calc thru 10-31-2018'!E20</f>
        <v>2526828.81</v>
      </c>
      <c r="F13" s="304">
        <f>+E13+'Int calc thru 10-31-2018'!F12+'Amort Calc thru 10-31-2018'!F20</f>
        <v>2536893.17</v>
      </c>
      <c r="G13" s="304"/>
      <c r="H13" s="304">
        <f>+F13-C13</f>
        <v>29753.819999999832</v>
      </c>
    </row>
    <row r="14" spans="1:8">
      <c r="A14" s="203" t="str">
        <f>+'Balances at 7-31-2018'!A15</f>
        <v>47WA.1823.20449</v>
      </c>
      <c r="B14" s="203" t="str">
        <f>+'Balances at 7-31-2018'!C15</f>
        <v xml:space="preserve">Washington Residential Conservation Program </v>
      </c>
      <c r="C14" s="294">
        <f>+'Balances at 7-31-2018'!D15</f>
        <v>2146780.5</v>
      </c>
      <c r="D14" s="304">
        <f>+C14+'Int calc thru 10-31-2018'!D13+'Amort Calc thru 10-31-2018'!D21</f>
        <v>2155331.13</v>
      </c>
      <c r="E14" s="304">
        <f>+D14+'Int calc thru 10-31-2018'!E13+'Amort Calc thru 10-31-2018'!E21</f>
        <v>2163639.9299999997</v>
      </c>
      <c r="F14" s="304">
        <f>+E14+'Int calc thru 10-31-2018'!F13+'Amort Calc thru 10-31-2018'!F21</f>
        <v>2172257.7099999995</v>
      </c>
      <c r="G14" s="304"/>
      <c r="H14" s="304">
        <f>+F14-C14</f>
        <v>25477.209999999497</v>
      </c>
    </row>
    <row r="15" spans="1:8">
      <c r="A15" s="203" t="str">
        <f>+'Balances at 7-31-2018'!A16</f>
        <v>47WA.1823.20478</v>
      </c>
      <c r="B15" s="203" t="str">
        <f>+'Balances at 7-31-2018'!C16</f>
        <v>Consolidated Technical Adjustments - Conservation</v>
      </c>
      <c r="C15" s="295">
        <f>+'Balances at 7-31-2018'!D16</f>
        <v>662139.71</v>
      </c>
      <c r="D15" s="304">
        <f>+C15+'Int calc thru 10-31-2018'!D14+'Amort Calc thru 10-31-2018'!D22</f>
        <v>572571.59554999997</v>
      </c>
      <c r="E15" s="304">
        <f>+D15+'Int calc thru 10-31-2018'!E14+'Amort Calc thru 10-31-2018'!E22</f>
        <v>454901.67299999995</v>
      </c>
      <c r="F15" s="304">
        <f>+E15+'Int calc thru 10-31-2018'!F14+'Amort Calc thru 10-31-2018'!F22</f>
        <v>245771.75089999993</v>
      </c>
      <c r="G15" s="304"/>
      <c r="H15" s="304">
        <f>+F15-C15</f>
        <v>-416367.95910000004</v>
      </c>
    </row>
    <row r="16" spans="1:8" ht="15.75" thickBot="1">
      <c r="A16" s="299" t="s">
        <v>26</v>
      </c>
      <c r="C16" s="103">
        <f>SUM(C11:C15)</f>
        <v>6428910.3300000001</v>
      </c>
      <c r="D16" s="103">
        <f t="shared" ref="D16:G16" si="0">SUM(D11:D15)</f>
        <v>6362311.2655499997</v>
      </c>
      <c r="E16" s="103">
        <f>SUM(E11:E15)</f>
        <v>6266960.7829999998</v>
      </c>
      <c r="F16" s="103">
        <f>SUM(F11:F15)</f>
        <v>6080980.2908999994</v>
      </c>
      <c r="G16" s="103">
        <f t="shared" si="0"/>
        <v>0</v>
      </c>
      <c r="H16" s="103">
        <f>SUM(H11:H15)</f>
        <v>-347930.03910000075</v>
      </c>
    </row>
    <row r="17" spans="1:8" ht="15.75" thickTop="1"/>
    <row r="18" spans="1:8">
      <c r="A18" s="203" t="s">
        <v>122</v>
      </c>
      <c r="C18" s="294">
        <f>+C16</f>
        <v>6428910.3300000001</v>
      </c>
      <c r="D18" s="294">
        <f t="shared" ref="D18:H18" si="1">+D16</f>
        <v>6362311.2655499997</v>
      </c>
      <c r="E18" s="294">
        <f t="shared" si="1"/>
        <v>6266960.7829999998</v>
      </c>
      <c r="F18" s="294">
        <f t="shared" si="1"/>
        <v>6080980.2908999994</v>
      </c>
      <c r="G18" s="294"/>
      <c r="H18" s="304">
        <f t="shared" si="1"/>
        <v>-347930.03910000075</v>
      </c>
    </row>
  </sheetData>
  <mergeCells count="5">
    <mergeCell ref="A5:B5"/>
    <mergeCell ref="B1:F1"/>
    <mergeCell ref="B2:F2"/>
    <mergeCell ref="B3:F3"/>
    <mergeCell ref="B4:F4"/>
  </mergeCells>
  <printOptions horizontalCentered="1"/>
  <pageMargins left="0.25" right="0.25" top="1" bottom="1" header="0.5" footer="0.5"/>
  <pageSetup scale="88"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29"/>
  <sheetViews>
    <sheetView view="pageBreakPreview" topLeftCell="B1" zoomScale="90" zoomScaleNormal="70" zoomScaleSheetLayoutView="90" workbookViewId="0">
      <pane ySplit="7" topLeftCell="A8" activePane="bottomLeft" state="frozen"/>
      <selection activeCell="A6" sqref="A6:E6"/>
      <selection pane="bottomLeft" activeCell="A6" sqref="A6:E6"/>
    </sheetView>
  </sheetViews>
  <sheetFormatPr defaultRowHeight="15"/>
  <cols>
    <col min="1" max="1" width="25.5" style="203" customWidth="1"/>
    <col min="2" max="2" width="79.6640625" style="203" customWidth="1"/>
    <col min="3" max="3" width="11.1640625" style="203" customWidth="1"/>
    <col min="4" max="4" width="3.5" style="203" customWidth="1"/>
    <col min="5" max="5" width="17.1640625" style="203" customWidth="1"/>
    <col min="6" max="6" width="17.33203125" style="203" bestFit="1" customWidth="1"/>
    <col min="7" max="7" width="16" style="203" customWidth="1"/>
    <col min="8" max="11" width="16" style="203" bestFit="1" customWidth="1"/>
    <col min="12" max="12" width="15.1640625" style="203" bestFit="1" customWidth="1"/>
    <col min="13" max="13" width="14" style="203" bestFit="1" customWidth="1"/>
    <col min="14" max="14" width="15.1640625" style="203" bestFit="1" customWidth="1"/>
    <col min="15" max="17" width="14" style="203" bestFit="1" customWidth="1"/>
    <col min="18" max="18" width="15.1640625" style="203" bestFit="1" customWidth="1"/>
    <col min="19" max="19" width="18.83203125" style="203" customWidth="1"/>
    <col min="20" max="20" width="14.5" style="203" customWidth="1"/>
    <col min="21" max="16384" width="9.33203125" style="203"/>
  </cols>
  <sheetData>
    <row r="1" spans="1:20">
      <c r="G1" s="603" t="s">
        <v>53</v>
      </c>
      <c r="H1" s="603"/>
      <c r="I1" s="603"/>
      <c r="J1" s="603"/>
      <c r="K1" s="603"/>
    </row>
    <row r="2" spans="1:20">
      <c r="F2" s="618" t="s">
        <v>258</v>
      </c>
      <c r="G2" s="618"/>
      <c r="H2" s="618"/>
      <c r="I2" s="618"/>
      <c r="J2" s="618"/>
      <c r="K2" s="618"/>
      <c r="L2" s="618"/>
    </row>
    <row r="3" spans="1:20">
      <c r="G3" s="614" t="s">
        <v>241</v>
      </c>
      <c r="H3" s="614"/>
      <c r="I3" s="614"/>
      <c r="J3" s="614"/>
      <c r="K3" s="614"/>
    </row>
    <row r="4" spans="1:20">
      <c r="G4" s="603" t="s">
        <v>55</v>
      </c>
      <c r="H4" s="603"/>
      <c r="I4" s="603"/>
      <c r="J4" s="603"/>
      <c r="K4" s="603"/>
    </row>
    <row r="7" spans="1:20">
      <c r="A7" s="616"/>
      <c r="B7" s="616"/>
    </row>
    <row r="8" spans="1:20">
      <c r="B8" s="204"/>
    </row>
    <row r="9" spans="1:20">
      <c r="B9" s="204" t="s">
        <v>127</v>
      </c>
      <c r="G9" s="619" t="s">
        <v>133</v>
      </c>
      <c r="H9" s="619"/>
      <c r="I9" s="619"/>
    </row>
    <row r="10" spans="1:20" ht="45">
      <c r="A10" s="301"/>
      <c r="B10" s="314" t="s">
        <v>217</v>
      </c>
      <c r="C10" s="210" t="s">
        <v>48</v>
      </c>
      <c r="D10" s="210"/>
      <c r="E10" s="117" t="s">
        <v>124</v>
      </c>
      <c r="F10" s="118" t="s">
        <v>250</v>
      </c>
      <c r="G10" s="293">
        <v>43405</v>
      </c>
      <c r="H10" s="293">
        <v>43435</v>
      </c>
      <c r="I10" s="293">
        <v>43466</v>
      </c>
      <c r="J10" s="293">
        <v>43497</v>
      </c>
      <c r="K10" s="293">
        <v>43525</v>
      </c>
      <c r="L10" s="293">
        <v>43556</v>
      </c>
      <c r="M10" s="293">
        <v>43586</v>
      </c>
      <c r="N10" s="293">
        <v>43617</v>
      </c>
      <c r="O10" s="293">
        <v>43647</v>
      </c>
      <c r="P10" s="293">
        <v>43678</v>
      </c>
      <c r="Q10" s="293">
        <v>43709</v>
      </c>
      <c r="R10" s="293">
        <v>43739</v>
      </c>
      <c r="S10" s="118" t="s">
        <v>172</v>
      </c>
      <c r="T10" s="119" t="s">
        <v>125</v>
      </c>
    </row>
    <row r="11" spans="1:20">
      <c r="A11" s="203" t="str">
        <f>+'Balances at 7-31-2018'!A12</f>
        <v>47WA.1823.20430</v>
      </c>
      <c r="B11" s="203" t="str">
        <f>+'Int calc thru 10-31-2018'!B10</f>
        <v xml:space="preserve">Commercial Conservation Program </v>
      </c>
      <c r="C11" s="203" t="str">
        <f>+'Balances at 7-31-2018'!E12</f>
        <v>Core</v>
      </c>
      <c r="D11" s="203">
        <v>7</v>
      </c>
      <c r="E11" s="309">
        <v>-3.6910868777416238E-3</v>
      </c>
      <c r="F11" s="310">
        <f>+EstimatedBalances!F11</f>
        <v>868237.45</v>
      </c>
      <c r="G11" s="310">
        <f>+E11*'Test Period Volumes'!H23</f>
        <v>-102799.74825221456</v>
      </c>
      <c r="H11" s="310">
        <f>+E11*'Test Period Volumes'!H24</f>
        <v>-140025.54794421347</v>
      </c>
      <c r="I11" s="310">
        <f>+E11*'Test Period Volumes'!H25</f>
        <v>-136701.04874190851</v>
      </c>
      <c r="J11" s="310">
        <f>+E11*'Test Period Volumes'!H26</f>
        <v>-110929.39293804864</v>
      </c>
      <c r="K11" s="310">
        <f>+E11*'Test Period Volumes'!H27</f>
        <v>-94489.78659022905</v>
      </c>
      <c r="L11" s="310">
        <f>+E11*'Test Period Volumes'!H28</f>
        <v>-62569.684364336681</v>
      </c>
      <c r="M11" s="310">
        <f>+E11*'Test Period Volumes'!H29</f>
        <v>-42644.957477640339</v>
      </c>
      <c r="N11" s="310">
        <f>+E11*'Test Period Volumes'!H30</f>
        <v>-30517.47813908993</v>
      </c>
      <c r="O11" s="310">
        <f>+E11*'Test Period Volumes'!H31</f>
        <v>-26151.225031845563</v>
      </c>
      <c r="P11" s="310">
        <f>+E11*'Test Period Volumes'!H32</f>
        <v>-26348.362290898865</v>
      </c>
      <c r="Q11" s="310">
        <f>+E11*'Test Period Volumes'!H33</f>
        <v>-34541.16516429797</v>
      </c>
      <c r="R11" s="310">
        <f>+E11*'Test Period Volumes'!H34</f>
        <v>-60519.053065277913</v>
      </c>
      <c r="S11" s="310">
        <f>SUM(G11:R11)</f>
        <v>-868237.45000000158</v>
      </c>
      <c r="T11" s="310">
        <f>+S11+F11</f>
        <v>-1.6298145055770874E-9</v>
      </c>
    </row>
    <row r="12" spans="1:20">
      <c r="A12" s="203" t="str">
        <f>+'Balances at 7-31-2018'!A13</f>
        <v>47WA.1823.20431</v>
      </c>
      <c r="B12" s="203" t="str">
        <f>+'Int calc thru 10-31-2018'!B11</f>
        <v>Low Income Weatherization Program</v>
      </c>
      <c r="C12" s="203" t="str">
        <f>+'Balances at 7-31-2018'!E13</f>
        <v>Core</v>
      </c>
      <c r="D12" s="203">
        <v>7</v>
      </c>
      <c r="E12" s="309">
        <v>-1.0960559164403566E-3</v>
      </c>
      <c r="F12" s="310">
        <f>+EstimatedBalances!F12</f>
        <v>257820.21000000002</v>
      </c>
      <c r="G12" s="310">
        <f>+E12*'Test Period Volumes'!H23</f>
        <v>-30526.0417899885</v>
      </c>
      <c r="H12" s="310">
        <f>+E12*'Test Period Volumes'!H24</f>
        <v>-41580.118637294589</v>
      </c>
      <c r="I12" s="310">
        <f>+E12*'Test Period Volumes'!H25</f>
        <v>-40592.919706307337</v>
      </c>
      <c r="J12" s="310">
        <f>+E12*'Test Period Volumes'!H26</f>
        <v>-32940.112618339801</v>
      </c>
      <c r="K12" s="310">
        <f>+E12*'Test Period Volumes'!H27</f>
        <v>-28058.426438007253</v>
      </c>
      <c r="L12" s="310">
        <f>+E12*'Test Period Volumes'!H28</f>
        <v>-18579.858726949609</v>
      </c>
      <c r="M12" s="310">
        <f>+E12*'Test Period Volumes'!H29</f>
        <v>-12663.277646369994</v>
      </c>
      <c r="N12" s="310">
        <f>+E12*'Test Period Volumes'!H30</f>
        <v>-9062.0631746425606</v>
      </c>
      <c r="O12" s="310">
        <f>+E12*'Test Period Volumes'!H31</f>
        <v>-7765.5189020787675</v>
      </c>
      <c r="P12" s="310">
        <f>+E12*'Test Period Volumes'!H32</f>
        <v>-7824.0581525199304</v>
      </c>
      <c r="Q12" s="310">
        <f>+E12*'Test Period Volumes'!H33</f>
        <v>-10256.883593657441</v>
      </c>
      <c r="R12" s="310">
        <f>+E12*'Test Period Volumes'!H34</f>
        <v>-17970.930613844255</v>
      </c>
      <c r="S12" s="310">
        <f>SUM(G12:R12)</f>
        <v>-257820.21</v>
      </c>
      <c r="T12" s="310">
        <f>+S12+F12</f>
        <v>0</v>
      </c>
    </row>
    <row r="13" spans="1:20">
      <c r="A13" s="203" t="str">
        <f>+'Balances at 7-31-2018'!A14</f>
        <v>47WA.1823.20444</v>
      </c>
      <c r="B13" s="203" t="str">
        <f>+'Int calc thru 10-31-2018'!B12</f>
        <v>Washington Conservation Administration &amp; Program Delivery Fees</v>
      </c>
      <c r="C13" s="203" t="str">
        <f>+'Balances at 7-31-2018'!E14</f>
        <v>Core</v>
      </c>
      <c r="D13" s="203">
        <v>7</v>
      </c>
      <c r="E13" s="309">
        <v>-1.0784944936456421E-2</v>
      </c>
      <c r="F13" s="310">
        <f>+EstimatedBalances!F13</f>
        <v>2536893.17</v>
      </c>
      <c r="G13" s="310">
        <f>+E13*'Test Period Volumes'!H23</f>
        <v>-300369.41993087501</v>
      </c>
      <c r="H13" s="310">
        <f>+E13*'Test Period Volumes'!H24</f>
        <v>-409139.06236730755</v>
      </c>
      <c r="I13" s="310">
        <f>+E13*'Test Period Volumes'!H25</f>
        <v>-399425.24580710521</v>
      </c>
      <c r="J13" s="310">
        <f>+E13*'Test Period Volumes'!H26</f>
        <v>-324123.33664803486</v>
      </c>
      <c r="K13" s="310">
        <f>+E13*'Test Period Volumes'!H27</f>
        <v>-276088.63708367944</v>
      </c>
      <c r="L13" s="310">
        <f>+E13*'Test Period Volumes'!H28</f>
        <v>-182821.65197198212</v>
      </c>
      <c r="M13" s="310">
        <f>+E13*'Test Period Volumes'!H29</f>
        <v>-124603.81818356951</v>
      </c>
      <c r="N13" s="310">
        <f>+E13*'Test Period Volumes'!H30</f>
        <v>-89168.673681009052</v>
      </c>
      <c r="O13" s="310">
        <f>+E13*'Test Period Volumes'!H31</f>
        <v>-76410.968186665894</v>
      </c>
      <c r="P13" s="310">
        <f>+E13*'Test Period Volumes'!H32</f>
        <v>-76986.981310777104</v>
      </c>
      <c r="Q13" s="310">
        <f>+E13*'Test Period Volumes'!H33</f>
        <v>-100925.43922074462</v>
      </c>
      <c r="R13" s="310">
        <f>+E13*'Test Period Volumes'!H34</f>
        <v>-176829.93560824959</v>
      </c>
      <c r="S13" s="310">
        <f>SUM(G13:R13)</f>
        <v>-2536893.1699999995</v>
      </c>
      <c r="T13" s="310">
        <f>+S13+F13</f>
        <v>0</v>
      </c>
    </row>
    <row r="14" spans="1:20">
      <c r="A14" s="203" t="str">
        <f>+'Balances at 7-31-2018'!A15</f>
        <v>47WA.1823.20449</v>
      </c>
      <c r="B14" s="203" t="str">
        <f>+'Int calc thru 10-31-2018'!B13</f>
        <v xml:space="preserve">Washington Residential Conservation Program </v>
      </c>
      <c r="C14" s="203" t="str">
        <f>+'Balances at 7-31-2018'!E15</f>
        <v>Core</v>
      </c>
      <c r="D14" s="203">
        <v>7</v>
      </c>
      <c r="E14" s="309">
        <v>-9.2347916211792686E-3</v>
      </c>
      <c r="F14" s="310">
        <f>+EstimatedBalances!F14</f>
        <v>2172257.7099999995</v>
      </c>
      <c r="G14" s="310">
        <f>+E14*'Test Period Volumes'!H23</f>
        <v>-257196.39912668092</v>
      </c>
      <c r="H14" s="310">
        <f>+E14*'Test Period Volumes'!H24</f>
        <v>-350332.24622917589</v>
      </c>
      <c r="I14" s="310">
        <f>+E14*'Test Period Volumes'!H25</f>
        <v>-342014.62640743726</v>
      </c>
      <c r="J14" s="310">
        <f>+E14*'Test Period Volumes'!H26</f>
        <v>-277536.09231586964</v>
      </c>
      <c r="K14" s="310">
        <f>+E14*'Test Period Volumes'!H27</f>
        <v>-236405.56789721438</v>
      </c>
      <c r="L14" s="310">
        <f>+E14*'Test Period Volumes'!H28</f>
        <v>-156544.13348870925</v>
      </c>
      <c r="M14" s="310">
        <f>+E14*'Test Period Volumes'!H29</f>
        <v>-106694.12805612819</v>
      </c>
      <c r="N14" s="310">
        <f>+E14*'Test Period Volumes'!H30</f>
        <v>-76352.185888082138</v>
      </c>
      <c r="O14" s="310">
        <f>+E14*'Test Period Volumes'!H31</f>
        <v>-65428.184653140001</v>
      </c>
      <c r="P14" s="310">
        <f>+E14*'Test Period Volumes'!H32</f>
        <v>-65921.405638835568</v>
      </c>
      <c r="Q14" s="310">
        <f>+E14*'Test Period Volumes'!H33</f>
        <v>-86419.115347454252</v>
      </c>
      <c r="R14" s="310">
        <f>+E14*'Test Period Volumes'!H34</f>
        <v>-151413.62495127204</v>
      </c>
      <c r="S14" s="310">
        <f>SUM(G14:R14)</f>
        <v>-2172257.71</v>
      </c>
      <c r="T14" s="310">
        <f>+S14+F14</f>
        <v>0</v>
      </c>
    </row>
    <row r="15" spans="1:20">
      <c r="A15" s="203" t="str">
        <f>+'Balances at 7-31-2018'!A16</f>
        <v>47WA.1823.20478</v>
      </c>
      <c r="B15" s="203" t="str">
        <f>+'Int calc thru 10-31-2018'!B14</f>
        <v>Consolidated Technical Adjustments - Conservation</v>
      </c>
      <c r="C15" s="203" t="str">
        <f>+'Balances at 7-31-2018'!E16</f>
        <v>Core</v>
      </c>
      <c r="D15" s="203">
        <v>7</v>
      </c>
      <c r="E15" s="309">
        <v>-1.0448350099003124E-3</v>
      </c>
      <c r="F15" s="310">
        <f>+EstimatedBalances!F15</f>
        <v>245771.75089999993</v>
      </c>
      <c r="G15" s="310">
        <f>+E15*'Test Period Volumes'!H23</f>
        <v>-29099.498207576689</v>
      </c>
      <c r="H15" s="310">
        <f>+E15*'Test Period Volumes'!H24</f>
        <v>-39636.995719294529</v>
      </c>
      <c r="I15" s="310">
        <f>+E15*'Test Period Volumes'!H25</f>
        <v>-38695.930588072486</v>
      </c>
      <c r="J15" s="310">
        <f>+E15*'Test Period Volumes'!H26</f>
        <v>-31400.754630727195</v>
      </c>
      <c r="K15" s="310">
        <f>+E15*'Test Period Volumes'!H27</f>
        <v>-26747.19950452253</v>
      </c>
      <c r="L15" s="310">
        <f>+E15*'Test Period Volumes'!H28</f>
        <v>-17711.58440526075</v>
      </c>
      <c r="M15" s="310">
        <f>+E15*'Test Period Volumes'!H29</f>
        <v>-12071.497107543219</v>
      </c>
      <c r="N15" s="310">
        <f>+E15*'Test Period Volumes'!H30</f>
        <v>-8638.5746609946345</v>
      </c>
      <c r="O15" s="310">
        <f>+E15*'Test Period Volumes'!H31</f>
        <v>-7402.6205207533767</v>
      </c>
      <c r="P15" s="310">
        <f>+E15*'Test Period Volumes'!H32</f>
        <v>-7458.4241137971421</v>
      </c>
      <c r="Q15" s="310">
        <f>+E15*'Test Period Volumes'!H33</f>
        <v>-9777.5587088020548</v>
      </c>
      <c r="R15" s="310">
        <f>+E15*'Test Period Volumes'!H34</f>
        <v>-17131.112732655503</v>
      </c>
      <c r="S15" s="310">
        <f>SUM(G15:R15)</f>
        <v>-245771.75090000013</v>
      </c>
      <c r="T15" s="310">
        <f>+S15+F15</f>
        <v>0</v>
      </c>
    </row>
    <row r="16" spans="1:20" s="204" customFormat="1">
      <c r="E16" s="311">
        <f>+E11+E12+E13+E14+E15</f>
        <v>-2.585171436171798E-2</v>
      </c>
      <c r="F16" s="312">
        <f>+F11+F12+F13+F14+F15</f>
        <v>6080980.2908999994</v>
      </c>
      <c r="G16" s="312">
        <f t="shared" ref="G16:T16" si="0">+G11+G12+G13+G14+G15</f>
        <v>-719991.10730733571</v>
      </c>
      <c r="H16" s="312">
        <f t="shared" si="0"/>
        <v>-980713.97089728597</v>
      </c>
      <c r="I16" s="312">
        <f t="shared" si="0"/>
        <v>-957429.77125083085</v>
      </c>
      <c r="J16" s="312">
        <f t="shared" si="0"/>
        <v>-776929.68915102014</v>
      </c>
      <c r="K16" s="312">
        <f t="shared" si="0"/>
        <v>-661789.61751365254</v>
      </c>
      <c r="L16" s="312">
        <f t="shared" si="0"/>
        <v>-438226.91295723838</v>
      </c>
      <c r="M16" s="312">
        <f t="shared" si="0"/>
        <v>-298677.67847125122</v>
      </c>
      <c r="N16" s="312">
        <f t="shared" si="0"/>
        <v>-213738.97554381832</v>
      </c>
      <c r="O16" s="312">
        <f t="shared" si="0"/>
        <v>-183158.51729448361</v>
      </c>
      <c r="P16" s="312">
        <f t="shared" si="0"/>
        <v>-184539.23150682863</v>
      </c>
      <c r="Q16" s="312">
        <f t="shared" si="0"/>
        <v>-241920.16203495633</v>
      </c>
      <c r="R16" s="312">
        <f t="shared" si="0"/>
        <v>-423864.65697129932</v>
      </c>
      <c r="S16" s="312">
        <f t="shared" si="0"/>
        <v>-6080980.2909000013</v>
      </c>
      <c r="T16" s="312">
        <f t="shared" si="0"/>
        <v>-1.6298145055770874E-9</v>
      </c>
    </row>
    <row r="18" spans="1:20">
      <c r="A18" s="203" t="s">
        <v>122</v>
      </c>
      <c r="B18" s="203" t="s">
        <v>129</v>
      </c>
      <c r="E18" s="313">
        <f>SUM(E11:E15)</f>
        <v>-2.585171436171798E-2</v>
      </c>
      <c r="F18" s="310">
        <f>SUM(F11:F15)</f>
        <v>6080980.2908999994</v>
      </c>
      <c r="G18" s="310">
        <f t="shared" ref="G18:S18" si="1">SUM(G11:G15)</f>
        <v>-719991.10730733571</v>
      </c>
      <c r="H18" s="310">
        <f t="shared" si="1"/>
        <v>-980713.97089728597</v>
      </c>
      <c r="I18" s="310">
        <f t="shared" si="1"/>
        <v>-957429.77125083085</v>
      </c>
      <c r="J18" s="310">
        <f t="shared" si="1"/>
        <v>-776929.68915102014</v>
      </c>
      <c r="K18" s="310">
        <f t="shared" si="1"/>
        <v>-661789.61751365254</v>
      </c>
      <c r="L18" s="310">
        <f t="shared" si="1"/>
        <v>-438226.91295723838</v>
      </c>
      <c r="M18" s="310">
        <f t="shared" si="1"/>
        <v>-298677.67847125122</v>
      </c>
      <c r="N18" s="310">
        <f t="shared" si="1"/>
        <v>-213738.97554381832</v>
      </c>
      <c r="O18" s="310">
        <f t="shared" si="1"/>
        <v>-183158.51729448361</v>
      </c>
      <c r="P18" s="310">
        <f t="shared" si="1"/>
        <v>-184539.23150682863</v>
      </c>
      <c r="Q18" s="310">
        <f t="shared" si="1"/>
        <v>-241920.16203495633</v>
      </c>
      <c r="R18" s="310">
        <f t="shared" si="1"/>
        <v>-423864.65697129932</v>
      </c>
      <c r="S18" s="310">
        <f t="shared" si="1"/>
        <v>-6080980.2909000013</v>
      </c>
      <c r="T18" s="310">
        <f>SUM(T11:T15)</f>
        <v>-1.6298145055770874E-9</v>
      </c>
    </row>
    <row r="20" spans="1:20">
      <c r="B20" s="204" t="s">
        <v>126</v>
      </c>
    </row>
    <row r="21" spans="1:20">
      <c r="B21" s="120" t="s">
        <v>128</v>
      </c>
      <c r="C21" s="297">
        <f>+'Int calc thru 10-31-2018'!D8</f>
        <v>4.6899999999999997E-2</v>
      </c>
      <c r="G21" s="298">
        <f>+C21*DAY(DATE(YEAR(G10),MONTH(G10)+1,DAY(1))-1)/365</f>
        <v>3.8547945205479454E-3</v>
      </c>
      <c r="H21" s="298">
        <f>+C21*DAY(DATE(YEAR(H10),MONTH(H10)+1,DAY(1))-1)/365</f>
        <v>3.9832876712328769E-3</v>
      </c>
      <c r="I21" s="298">
        <f>+C21*DAY(DATE(YEAR(I10),MONTH(I10)+1,DAY(1))-1)/365</f>
        <v>3.9832876712328769E-3</v>
      </c>
      <c r="J21" s="298">
        <f>+C21*DAY(DATE(YEAR(J10),MONTH(J10)+1,DAY(1))-1)/365</f>
        <v>3.597808219178082E-3</v>
      </c>
      <c r="K21" s="298">
        <f>+C21*DAY(DATE(YEAR(K10),MONTH(K10)+1,DAY(1))-1)/365</f>
        <v>3.9832876712328769E-3</v>
      </c>
      <c r="L21" s="298">
        <f>+C21*DAY(DATE(YEAR(L10),MONTH(L10)+1,DAY(1))-1)/365</f>
        <v>3.8547945205479454E-3</v>
      </c>
      <c r="M21" s="298">
        <f>+C21*DAY(DATE(YEAR(M10),MONTH(M10)+1,DAY(1))-1)/365</f>
        <v>3.9832876712328769E-3</v>
      </c>
      <c r="N21" s="298">
        <f>+C21*DAY(DATE(YEAR(N10),MONTH(N10)+1,DAY(1))-1)/365</f>
        <v>3.8547945205479454E-3</v>
      </c>
      <c r="O21" s="298">
        <f>+C21*DAY(DATE(YEAR(O10),MONTH(O10)+1,DAY(1))-1)/365</f>
        <v>3.9832876712328769E-3</v>
      </c>
      <c r="P21" s="298">
        <f>+C21*DAY(DATE(YEAR(P10),MONTH(P10)+1,DAY(1))-1)/365</f>
        <v>3.9832876712328769E-3</v>
      </c>
      <c r="Q21" s="298">
        <f>+C21*DAY(DATE(YEAR(Q10),MONTH(Q10)+1,DAY(1))-1)/365</f>
        <v>3.8547945205479454E-3</v>
      </c>
      <c r="R21" s="298">
        <f>+C21*DAY(DATE(YEAR(R10),MONTH(R10)+1,DAY(1))-1)/365</f>
        <v>3.9832876712328769E-3</v>
      </c>
      <c r="S21" s="320" t="s">
        <v>43</v>
      </c>
    </row>
    <row r="22" spans="1:20">
      <c r="A22" s="203" t="str">
        <f t="shared" ref="A22:B26" si="2">+A11</f>
        <v>47WA.1823.20430</v>
      </c>
      <c r="B22" s="203" t="str">
        <f t="shared" si="2"/>
        <v xml:space="preserve">Commercial Conservation Program </v>
      </c>
      <c r="D22" s="203">
        <v>7</v>
      </c>
      <c r="G22" s="242">
        <f>+G$21*(SUM($F11:F11))</f>
        <v>3346.8769647945205</v>
      </c>
      <c r="H22" s="242">
        <f>+H$21*(SUM($F11:G11))</f>
        <v>3048.9585604687818</v>
      </c>
      <c r="I22" s="242">
        <f>+I$21*(SUM($F11:H11))</f>
        <v>2491.196521684968</v>
      </c>
      <c r="J22" s="242">
        <f>+J$21*(SUM($F11:I11))</f>
        <v>1758.2888305944559</v>
      </c>
      <c r="K22" s="242">
        <f>+K$21*(SUM($F11:J11))</f>
        <v>1504.8132363192426</v>
      </c>
      <c r="L22" s="242">
        <f>+L$21*(SUM($F11:K11))</f>
        <v>1092.0321622615718</v>
      </c>
      <c r="M22" s="242">
        <f>+M$21*(SUM($F11:L11))</f>
        <v>879.20018201556275</v>
      </c>
      <c r="N22" s="242">
        <f>+N$21*(SUM($F11:M11))</f>
        <v>686.45133740770427</v>
      </c>
      <c r="O22" s="242">
        <f>+O$21*(SUM($F11:N11))</f>
        <v>587.77315422607194</v>
      </c>
      <c r="P22" s="242">
        <f>+P$21*(SUM($F11:O11))</f>
        <v>483.60530196908485</v>
      </c>
      <c r="Q22" s="242">
        <f>+Q$21*(SUM($F11:P11))</f>
        <v>366.437608353455</v>
      </c>
      <c r="R22" s="242">
        <f>+R$21*(SUM($F11:Q11))</f>
        <v>241.06479794960356</v>
      </c>
      <c r="S22" s="310">
        <f>SUM(G22:R22)</f>
        <v>16486.698658045021</v>
      </c>
    </row>
    <row r="23" spans="1:20">
      <c r="A23" s="203" t="str">
        <f t="shared" si="2"/>
        <v>47WA.1823.20431</v>
      </c>
      <c r="B23" s="203" t="str">
        <f t="shared" si="2"/>
        <v>Low Income Weatherization Program</v>
      </c>
      <c r="D23" s="203">
        <v>7</v>
      </c>
      <c r="G23" s="242">
        <f>+G$21*(SUM($F12:F12))</f>
        <v>993.8439327945207</v>
      </c>
      <c r="H23" s="242">
        <f>+H$21*(SUM($F12:G12))</f>
        <v>905.37805797407066</v>
      </c>
      <c r="I23" s="242">
        <f>+I$21*(SUM($F12:H12))</f>
        <v>739.75248403773469</v>
      </c>
      <c r="J23" s="242">
        <f>+J$21*(SUM($F12:I12))</f>
        <v>522.11799380977823</v>
      </c>
      <c r="K23" s="242">
        <f>+K$21*(SUM($F12:J12))</f>
        <v>446.84926295059904</v>
      </c>
      <c r="L23" s="242">
        <f>+L$21*(SUM($F12:K12))</f>
        <v>324.27530210892598</v>
      </c>
      <c r="M23" s="242">
        <f>+M$21*(SUM($F12:L12))</f>
        <v>261.07555664558322</v>
      </c>
      <c r="N23" s="242">
        <f>+N$21*(SUM($F12:M12))</f>
        <v>203.83943121232136</v>
      </c>
      <c r="O23" s="242">
        <f>+O$21*(SUM($F12:N12))</f>
        <v>174.53727439991158</v>
      </c>
      <c r="P23" s="242">
        <f>+P$21*(SUM($F12:O12))</f>
        <v>143.60497869653537</v>
      </c>
      <c r="Q23" s="242">
        <f>+Q$21*(SUM($F12:P12))</f>
        <v>108.8124235341229</v>
      </c>
      <c r="R23" s="242">
        <f>+R$21*(SUM($F12:Q12))</f>
        <v>71.583386354707216</v>
      </c>
      <c r="S23" s="310">
        <f>SUM(G23:R23)</f>
        <v>4895.6700845188097</v>
      </c>
    </row>
    <row r="24" spans="1:20">
      <c r="A24" s="203" t="str">
        <f t="shared" si="2"/>
        <v>47WA.1823.20444</v>
      </c>
      <c r="B24" s="203" t="str">
        <f t="shared" si="2"/>
        <v>Washington Conservation Administration &amp; Program Delivery Fees</v>
      </c>
      <c r="D24" s="203">
        <v>7</v>
      </c>
      <c r="G24" s="242">
        <f>+G$21*(SUM($F13:F13))</f>
        <v>9779.2018909315066</v>
      </c>
      <c r="H24" s="242">
        <f>+H$21*(SUM($F13:G13))</f>
        <v>8908.7174800698667</v>
      </c>
      <c r="I24" s="242">
        <f>+I$21*(SUM($F13:H13))</f>
        <v>7278.9988971223911</v>
      </c>
      <c r="J24" s="242">
        <f>+J$21*(SUM($F13:I13))</f>
        <v>5137.5242167017432</v>
      </c>
      <c r="K24" s="242">
        <f>+K$21*(SUM($F13:J13))</f>
        <v>4396.8967490908071</v>
      </c>
      <c r="L24" s="242">
        <f>+L$21*(SUM($F13:K13))</f>
        <v>3190.79640467216</v>
      </c>
      <c r="M24" s="242">
        <f>+M$21*(SUM($F13:L13))</f>
        <v>2568.9250524934746</v>
      </c>
      <c r="N24" s="242">
        <f>+N$21*(SUM($F13:M13))</f>
        <v>2005.7343868396636</v>
      </c>
      <c r="O24" s="242">
        <f>+O$21*(SUM($F13:N13))</f>
        <v>1717.4077212005682</v>
      </c>
      <c r="P24" s="242">
        <f>+P$21*(SUM($F13:O13))</f>
        <v>1413.0408536756543</v>
      </c>
      <c r="Q24" s="242">
        <f>+Q$21*(SUM($F13:P13))</f>
        <v>1070.6898969435483</v>
      </c>
      <c r="R24" s="242">
        <f>+R$21*(SUM($F13:Q13))</f>
        <v>704.36450241324474</v>
      </c>
      <c r="S24" s="310">
        <f>SUM(G24:R24)</f>
        <v>48172.29805215462</v>
      </c>
    </row>
    <row r="25" spans="1:20">
      <c r="A25" s="203" t="str">
        <f t="shared" si="2"/>
        <v>47WA.1823.20449</v>
      </c>
      <c r="B25" s="203" t="str">
        <f t="shared" si="2"/>
        <v xml:space="preserve">Washington Residential Conservation Program </v>
      </c>
      <c r="D25" s="203">
        <v>7</v>
      </c>
      <c r="G25" s="242">
        <f>+G$21*(SUM($F14:F14))</f>
        <v>8373.6071177260255</v>
      </c>
      <c r="H25" s="242">
        <f>+H$21*(SUM($F14:G14))</f>
        <v>7628.2401092567616</v>
      </c>
      <c r="I25" s="242">
        <f>+I$21*(SUM($F14:H14))</f>
        <v>6232.7659920167644</v>
      </c>
      <c r="J25" s="242">
        <f>+J$21*(SUM($F14:I14))</f>
        <v>4399.0920555957291</v>
      </c>
      <c r="K25" s="242">
        <f>+K$21*(SUM($F14:J14))</f>
        <v>3764.9172524227479</v>
      </c>
      <c r="L25" s="242">
        <f>+L$21*(SUM($F14:K14))</f>
        <v>2732.1734210390005</v>
      </c>
      <c r="M25" s="242">
        <f>+M$21*(SUM($F14:L14))</f>
        <v>2199.685551477558</v>
      </c>
      <c r="N25" s="242">
        <f>+N$21*(SUM($F14:M14))</f>
        <v>1717.4440128373944</v>
      </c>
      <c r="O25" s="242">
        <f>+O$21*(SUM($F14:N14))</f>
        <v>1470.5594258789627</v>
      </c>
      <c r="P25" s="242">
        <f>+P$21*(SUM($F14:O14))</f>
        <v>1209.9401445989618</v>
      </c>
      <c r="Q25" s="242">
        <f>+Q$21*(SUM($F14:P14))</f>
        <v>916.79634411043219</v>
      </c>
      <c r="R25" s="242">
        <f>+R$21*(SUM($F14:Q14))</f>
        <v>603.12402552508013</v>
      </c>
      <c r="S25" s="310">
        <f>SUM(G25:R25)</f>
        <v>41248.345452485424</v>
      </c>
    </row>
    <row r="26" spans="1:20">
      <c r="A26" s="203" t="str">
        <f t="shared" si="2"/>
        <v>47WA.1823.20478</v>
      </c>
      <c r="B26" s="203" t="str">
        <f t="shared" si="2"/>
        <v>Consolidated Technical Adjustments - Conservation</v>
      </c>
      <c r="D26" s="203">
        <v>7</v>
      </c>
      <c r="G26" s="242">
        <f>+G$21*(SUM($F15:F15))</f>
        <v>947.39959867479433</v>
      </c>
      <c r="H26" s="242">
        <f>+H$21*(SUM($F15:G15))</f>
        <v>863.06791284798396</v>
      </c>
      <c r="I26" s="242">
        <f>+I$21*(SUM($F15:H15))</f>
        <v>705.18235647460779</v>
      </c>
      <c r="J26" s="242">
        <f>+J$21*(SUM($F15:I15))</f>
        <v>497.71836550371455</v>
      </c>
      <c r="K26" s="242">
        <f>+K$21*(SUM($F15:J15))</f>
        <v>425.96709444827115</v>
      </c>
      <c r="L26" s="242">
        <f>+L$21*(SUM($F15:K15))</f>
        <v>309.12126234377462</v>
      </c>
      <c r="M26" s="242">
        <f>+M$21*(SUM($F15:L15))</f>
        <v>248.8749686224248</v>
      </c>
      <c r="N26" s="242">
        <f>+N$21*(SUM($F15:M15))</f>
        <v>194.31360292318507</v>
      </c>
      <c r="O26" s="242">
        <f>+O$21*(SUM($F15:N15))</f>
        <v>166.38079507645989</v>
      </c>
      <c r="P26" s="242">
        <f>+P$21*(SUM($F15:O15))</f>
        <v>136.89402802132747</v>
      </c>
      <c r="Q26" s="242">
        <f>+Q$21*(SUM($F15:P15))</f>
        <v>103.72739922775483</v>
      </c>
      <c r="R26" s="242">
        <f>+R$21*(SUM($F15:Q15))</f>
        <v>68.238150142486461</v>
      </c>
      <c r="S26" s="310">
        <f>SUM(G26:R26)</f>
        <v>4666.8855343067853</v>
      </c>
    </row>
    <row r="27" spans="1:20">
      <c r="G27" s="310">
        <f t="shared" ref="G27:R27" si="3">SUM(G22:G26)</f>
        <v>23440.929504921365</v>
      </c>
      <c r="H27" s="310">
        <f t="shared" si="3"/>
        <v>21354.362120617465</v>
      </c>
      <c r="I27" s="310">
        <f t="shared" si="3"/>
        <v>17447.896251336468</v>
      </c>
      <c r="J27" s="310">
        <f t="shared" si="3"/>
        <v>12314.741462205422</v>
      </c>
      <c r="K27" s="310">
        <f t="shared" si="3"/>
        <v>10539.443595231667</v>
      </c>
      <c r="L27" s="310">
        <f t="shared" si="3"/>
        <v>7648.3985524254331</v>
      </c>
      <c r="M27" s="310">
        <f t="shared" si="3"/>
        <v>6157.7613112546032</v>
      </c>
      <c r="N27" s="310">
        <f t="shared" si="3"/>
        <v>4807.7827712202688</v>
      </c>
      <c r="O27" s="310">
        <f t="shared" si="3"/>
        <v>4116.6583707819736</v>
      </c>
      <c r="P27" s="310">
        <f t="shared" si="3"/>
        <v>3387.0853069615632</v>
      </c>
      <c r="Q27" s="310">
        <f t="shared" si="3"/>
        <v>2566.4636721693132</v>
      </c>
      <c r="R27" s="310">
        <f t="shared" si="3"/>
        <v>1688.374862385122</v>
      </c>
      <c r="S27" s="310">
        <f>SUM(S22:S26)</f>
        <v>115469.89778151066</v>
      </c>
    </row>
    <row r="29" spans="1:20">
      <c r="A29" s="203" t="str">
        <f>+A18</f>
        <v>CORE Conservation</v>
      </c>
      <c r="B29" s="203" t="s">
        <v>129</v>
      </c>
      <c r="G29" s="242">
        <f t="shared" ref="G29:S29" si="4">SUM(G22:G26)</f>
        <v>23440.929504921365</v>
      </c>
      <c r="H29" s="242">
        <f t="shared" si="4"/>
        <v>21354.362120617465</v>
      </c>
      <c r="I29" s="242">
        <f t="shared" si="4"/>
        <v>17447.896251336468</v>
      </c>
      <c r="J29" s="242">
        <f t="shared" si="4"/>
        <v>12314.741462205422</v>
      </c>
      <c r="K29" s="242">
        <f t="shared" si="4"/>
        <v>10539.443595231667</v>
      </c>
      <c r="L29" s="242">
        <f t="shared" si="4"/>
        <v>7648.3985524254331</v>
      </c>
      <c r="M29" s="242">
        <f t="shared" si="4"/>
        <v>6157.7613112546032</v>
      </c>
      <c r="N29" s="242">
        <f t="shared" si="4"/>
        <v>4807.7827712202688</v>
      </c>
      <c r="O29" s="242">
        <f t="shared" si="4"/>
        <v>4116.6583707819736</v>
      </c>
      <c r="P29" s="242">
        <f t="shared" si="4"/>
        <v>3387.0853069615632</v>
      </c>
      <c r="Q29" s="242">
        <f t="shared" si="4"/>
        <v>2566.4636721693132</v>
      </c>
      <c r="R29" s="242">
        <f t="shared" si="4"/>
        <v>1688.374862385122</v>
      </c>
      <c r="S29" s="242">
        <f t="shared" si="4"/>
        <v>115469.89778151066</v>
      </c>
    </row>
  </sheetData>
  <mergeCells count="6">
    <mergeCell ref="A7:B7"/>
    <mergeCell ref="G9:I9"/>
    <mergeCell ref="G1:K1"/>
    <mergeCell ref="G3:K3"/>
    <mergeCell ref="G4:K4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H47"/>
  <sheetViews>
    <sheetView workbookViewId="0">
      <selection activeCell="A6" sqref="A6:E6"/>
    </sheetView>
  </sheetViews>
  <sheetFormatPr defaultRowHeight="15"/>
  <cols>
    <col min="1" max="1" width="10.83203125" style="2" bestFit="1" customWidth="1"/>
    <col min="2" max="3" width="16.6640625" style="2" bestFit="1" customWidth="1"/>
    <col min="4" max="5" width="13.6640625" style="2" bestFit="1" customWidth="1"/>
    <col min="6" max="6" width="12.33203125" style="2" bestFit="1" customWidth="1"/>
    <col min="7" max="7" width="14.83203125" style="2" bestFit="1" customWidth="1"/>
    <col min="8" max="8" width="14.6640625" style="2" customWidth="1"/>
    <col min="9" max="16384" width="9.33203125" style="2"/>
  </cols>
  <sheetData>
    <row r="1" spans="1:8" s="203" customFormat="1">
      <c r="A1" s="603" t="s">
        <v>53</v>
      </c>
      <c r="B1" s="603"/>
      <c r="C1" s="603"/>
      <c r="D1" s="603"/>
      <c r="E1" s="603"/>
      <c r="F1" s="603"/>
      <c r="G1" s="603"/>
      <c r="H1" s="603"/>
    </row>
    <row r="2" spans="1:8">
      <c r="A2" s="620" t="s">
        <v>35</v>
      </c>
      <c r="B2" s="620"/>
      <c r="C2" s="620"/>
      <c r="D2" s="620"/>
      <c r="E2" s="620"/>
      <c r="F2" s="620"/>
      <c r="G2" s="620"/>
      <c r="H2" s="620"/>
    </row>
    <row r="3" spans="1:8">
      <c r="A3" s="614" t="s">
        <v>241</v>
      </c>
      <c r="B3" s="614"/>
      <c r="C3" s="614"/>
      <c r="D3" s="614"/>
      <c r="E3" s="614"/>
      <c r="F3" s="614"/>
      <c r="G3" s="614"/>
      <c r="H3" s="614"/>
    </row>
    <row r="4" spans="1:8">
      <c r="A4" s="603" t="s">
        <v>55</v>
      </c>
      <c r="B4" s="603"/>
      <c r="C4" s="603"/>
      <c r="D4" s="603"/>
      <c r="E4" s="603"/>
      <c r="F4" s="603"/>
      <c r="G4" s="603"/>
      <c r="H4" s="603"/>
    </row>
    <row r="5" spans="1:8" s="203" customFormat="1">
      <c r="A5" s="91"/>
      <c r="B5" s="204"/>
      <c r="C5" s="204"/>
      <c r="D5" s="204"/>
      <c r="E5" s="536"/>
      <c r="F5" s="536"/>
      <c r="G5" s="536"/>
      <c r="H5" s="320"/>
    </row>
    <row r="6" spans="1:8">
      <c r="A6" s="300"/>
      <c r="B6" s="537">
        <v>503</v>
      </c>
      <c r="C6" s="537">
        <v>504</v>
      </c>
      <c r="D6" s="538">
        <v>505</v>
      </c>
      <c r="E6" s="538">
        <v>511</v>
      </c>
      <c r="F6" s="538">
        <v>570</v>
      </c>
      <c r="G6" s="92">
        <v>663</v>
      </c>
      <c r="H6" s="92" t="s">
        <v>188</v>
      </c>
    </row>
    <row r="7" spans="1:8">
      <c r="A7" s="539">
        <v>42948</v>
      </c>
      <c r="B7" s="540">
        <v>2722316</v>
      </c>
      <c r="C7" s="540">
        <v>2688870</v>
      </c>
      <c r="D7" s="540">
        <v>534734</v>
      </c>
      <c r="E7" s="540">
        <v>733557</v>
      </c>
      <c r="F7" s="540">
        <v>95463</v>
      </c>
      <c r="G7" s="554">
        <v>50821175</v>
      </c>
      <c r="H7" s="541">
        <f t="shared" ref="H7:H18" si="0">+B7+C7+D7+E7+F7</f>
        <v>6774940</v>
      </c>
    </row>
    <row r="8" spans="1:8">
      <c r="A8" s="542">
        <v>42979</v>
      </c>
      <c r="B8" s="543">
        <v>2576731</v>
      </c>
      <c r="C8" s="543">
        <v>2559286</v>
      </c>
      <c r="D8" s="543">
        <v>560841</v>
      </c>
      <c r="E8" s="543">
        <v>615572</v>
      </c>
      <c r="F8" s="543">
        <v>103347</v>
      </c>
      <c r="G8" s="554">
        <v>48691677</v>
      </c>
      <c r="H8" s="541">
        <f t="shared" si="0"/>
        <v>6415777</v>
      </c>
    </row>
    <row r="9" spans="1:8">
      <c r="A9" s="539">
        <v>43009</v>
      </c>
      <c r="B9" s="540">
        <v>5100019</v>
      </c>
      <c r="C9" s="540">
        <v>4006551</v>
      </c>
      <c r="D9" s="540">
        <v>1202126</v>
      </c>
      <c r="E9" s="540">
        <v>889708</v>
      </c>
      <c r="F9" s="540">
        <v>194633</v>
      </c>
      <c r="G9" s="554">
        <v>52757549</v>
      </c>
      <c r="H9" s="541">
        <f t="shared" si="0"/>
        <v>11393037</v>
      </c>
    </row>
    <row r="10" spans="1:8">
      <c r="A10" s="542">
        <v>43040</v>
      </c>
      <c r="B10" s="543">
        <v>10497863</v>
      </c>
      <c r="C10" s="543">
        <v>6884727</v>
      </c>
      <c r="D10" s="543">
        <v>986386</v>
      </c>
      <c r="E10" s="543">
        <v>1227100</v>
      </c>
      <c r="F10" s="543">
        <v>212628</v>
      </c>
      <c r="G10" s="554">
        <v>40979837</v>
      </c>
      <c r="H10" s="541">
        <f t="shared" si="0"/>
        <v>19808704</v>
      </c>
    </row>
    <row r="11" spans="1:8">
      <c r="A11" s="539">
        <v>43070</v>
      </c>
      <c r="B11" s="540">
        <v>16164227</v>
      </c>
      <c r="C11" s="540">
        <v>10738211</v>
      </c>
      <c r="D11" s="540">
        <v>1399191</v>
      </c>
      <c r="E11" s="540">
        <v>1408500</v>
      </c>
      <c r="F11" s="540">
        <v>239049</v>
      </c>
      <c r="G11" s="554">
        <v>48900448</v>
      </c>
      <c r="H11" s="541">
        <f t="shared" si="0"/>
        <v>29949178</v>
      </c>
    </row>
    <row r="12" spans="1:8">
      <c r="A12" s="542">
        <v>43101</v>
      </c>
      <c r="B12" s="544">
        <v>22610497</v>
      </c>
      <c r="C12" s="544">
        <v>15183067</v>
      </c>
      <c r="D12" s="544">
        <v>1543197</v>
      </c>
      <c r="E12" s="543">
        <v>1970610</v>
      </c>
      <c r="F12" s="543">
        <v>230244</v>
      </c>
      <c r="G12" s="554">
        <v>38845028</v>
      </c>
      <c r="H12" s="541">
        <f t="shared" si="0"/>
        <v>41537615</v>
      </c>
    </row>
    <row r="13" spans="1:8">
      <c r="A13" s="539">
        <v>43132</v>
      </c>
      <c r="B13" s="545">
        <v>15930429</v>
      </c>
      <c r="C13" s="545">
        <v>10870527</v>
      </c>
      <c r="D13" s="545">
        <v>1256468</v>
      </c>
      <c r="E13" s="540">
        <v>1427664</v>
      </c>
      <c r="F13" s="540">
        <v>225310</v>
      </c>
      <c r="G13" s="554">
        <v>38642363</v>
      </c>
      <c r="H13" s="541">
        <f t="shared" si="0"/>
        <v>29710398</v>
      </c>
    </row>
    <row r="14" spans="1:8">
      <c r="A14" s="542">
        <v>43160</v>
      </c>
      <c r="B14" s="543">
        <v>18880636</v>
      </c>
      <c r="C14" s="543">
        <v>12585828</v>
      </c>
      <c r="D14" s="543">
        <v>1403497</v>
      </c>
      <c r="E14" s="543">
        <v>1659310</v>
      </c>
      <c r="F14" s="543">
        <v>223925</v>
      </c>
      <c r="G14" s="554">
        <v>43992065</v>
      </c>
      <c r="H14" s="541">
        <f t="shared" si="0"/>
        <v>34753196</v>
      </c>
    </row>
    <row r="15" spans="1:8">
      <c r="A15" s="539">
        <v>43191</v>
      </c>
      <c r="B15" s="540">
        <v>12554859</v>
      </c>
      <c r="C15" s="540">
        <v>8691158</v>
      </c>
      <c r="D15" s="540">
        <v>1111390</v>
      </c>
      <c r="E15" s="540">
        <v>1413127</v>
      </c>
      <c r="F15" s="540">
        <v>187493</v>
      </c>
      <c r="G15" s="554">
        <v>32374574</v>
      </c>
      <c r="H15" s="541">
        <f t="shared" si="0"/>
        <v>23958027</v>
      </c>
    </row>
    <row r="16" spans="1:8">
      <c r="A16" s="542">
        <v>43221</v>
      </c>
      <c r="B16" s="543">
        <v>7404984</v>
      </c>
      <c r="C16" s="543">
        <v>5475205</v>
      </c>
      <c r="D16" s="543">
        <v>803238</v>
      </c>
      <c r="E16" s="543">
        <v>1078540</v>
      </c>
      <c r="F16" s="543">
        <v>135541</v>
      </c>
      <c r="G16" s="554">
        <v>37913329</v>
      </c>
      <c r="H16" s="541">
        <f t="shared" si="0"/>
        <v>14897508</v>
      </c>
    </row>
    <row r="17" spans="1:8">
      <c r="A17" s="539">
        <v>43252</v>
      </c>
      <c r="B17" s="540">
        <v>4018990</v>
      </c>
      <c r="C17" s="540">
        <v>3426552</v>
      </c>
      <c r="D17" s="540">
        <v>596675</v>
      </c>
      <c r="E17" s="540">
        <v>769608</v>
      </c>
      <c r="F17" s="540">
        <v>107356</v>
      </c>
      <c r="G17" s="554">
        <v>34818038</v>
      </c>
      <c r="H17" s="541">
        <f t="shared" si="0"/>
        <v>8919181</v>
      </c>
    </row>
    <row r="18" spans="1:8">
      <c r="A18" s="542">
        <v>43282</v>
      </c>
      <c r="B18" s="546">
        <v>3122808</v>
      </c>
      <c r="C18" s="547">
        <v>2887454</v>
      </c>
      <c r="D18" s="547">
        <v>526644</v>
      </c>
      <c r="E18" s="546">
        <v>659117</v>
      </c>
      <c r="F18" s="546">
        <v>111904</v>
      </c>
      <c r="G18" s="554">
        <v>58166088</v>
      </c>
      <c r="H18" s="541">
        <f t="shared" si="0"/>
        <v>7307927</v>
      </c>
    </row>
    <row r="19" spans="1:8">
      <c r="A19" s="548"/>
      <c r="B19" s="549"/>
      <c r="C19" s="550"/>
      <c r="D19" s="550"/>
      <c r="E19" s="550"/>
      <c r="F19" s="550"/>
      <c r="G19" s="550"/>
      <c r="H19" s="551"/>
    </row>
    <row r="20" spans="1:8">
      <c r="A20" s="552">
        <v>43313</v>
      </c>
      <c r="B20" s="7">
        <f t="shared" ref="B20:B31" si="1">(+B7/H7)*H20</f>
        <v>2839088.9205637244</v>
      </c>
      <c r="C20" s="7">
        <f t="shared" ref="C20:C31" si="2">(+C7/H7)*H20</f>
        <v>2804208.2645204235</v>
      </c>
      <c r="D20" s="7">
        <f t="shared" ref="D20:D31" si="3">(+D7/H7)*H20</f>
        <v>557671.25302452862</v>
      </c>
      <c r="E20" s="7">
        <f t="shared" ref="E20:E31" si="4">(+E7/H7)*H20</f>
        <v>765022.70541038003</v>
      </c>
      <c r="F20" s="7">
        <f t="shared" ref="F20:F31" si="5">(+F7/H7)*H20</f>
        <v>99557.85648094301</v>
      </c>
      <c r="G20" s="7">
        <f t="shared" ref="G20:G31" si="6">+G7</f>
        <v>50821175</v>
      </c>
      <c r="H20" s="323">
        <v>7065549</v>
      </c>
    </row>
    <row r="21" spans="1:8">
      <c r="A21" s="552">
        <v>43344</v>
      </c>
      <c r="B21" s="7">
        <f t="shared" si="1"/>
        <v>3689315.8498839657</v>
      </c>
      <c r="C21" s="7">
        <f t="shared" si="2"/>
        <v>3664338.4211181281</v>
      </c>
      <c r="D21" s="7">
        <f t="shared" si="3"/>
        <v>803001.78426260757</v>
      </c>
      <c r="E21" s="7">
        <f t="shared" si="4"/>
        <v>881364.61910256546</v>
      </c>
      <c r="F21" s="7">
        <f t="shared" si="5"/>
        <v>147970.32563273318</v>
      </c>
      <c r="G21" s="7">
        <f t="shared" si="6"/>
        <v>48691677</v>
      </c>
      <c r="H21" s="323">
        <v>9185991</v>
      </c>
    </row>
    <row r="22" spans="1:8">
      <c r="A22" s="552">
        <v>43374</v>
      </c>
      <c r="B22" s="7">
        <f t="shared" si="1"/>
        <v>7235764.2056563143</v>
      </c>
      <c r="C22" s="7">
        <f t="shared" si="2"/>
        <v>5684382.4138569897</v>
      </c>
      <c r="D22" s="7">
        <f t="shared" si="3"/>
        <v>1705542.7208190407</v>
      </c>
      <c r="E22" s="7">
        <f t="shared" si="4"/>
        <v>1262292.8071221046</v>
      </c>
      <c r="F22" s="7">
        <f t="shared" si="5"/>
        <v>276139.85254555044</v>
      </c>
      <c r="G22" s="7">
        <f t="shared" si="6"/>
        <v>52757549</v>
      </c>
      <c r="H22" s="323">
        <v>16164122</v>
      </c>
    </row>
    <row r="23" spans="1:8">
      <c r="A23" s="552">
        <v>43405</v>
      </c>
      <c r="B23" s="7">
        <f t="shared" si="1"/>
        <v>14759873.050020888</v>
      </c>
      <c r="C23" s="7">
        <f t="shared" si="2"/>
        <v>9679845.9366493132</v>
      </c>
      <c r="D23" s="7">
        <f t="shared" si="3"/>
        <v>1386847.221983932</v>
      </c>
      <c r="E23" s="7">
        <f t="shared" si="4"/>
        <v>1725288.3010266598</v>
      </c>
      <c r="F23" s="7">
        <f t="shared" si="5"/>
        <v>298952.49031920516</v>
      </c>
      <c r="G23" s="7">
        <f t="shared" si="6"/>
        <v>40979837</v>
      </c>
      <c r="H23" s="323">
        <v>27850807</v>
      </c>
    </row>
    <row r="24" spans="1:8">
      <c r="A24" s="552">
        <v>43435</v>
      </c>
      <c r="B24" s="7">
        <f t="shared" si="1"/>
        <v>20474959.30129645</v>
      </c>
      <c r="C24" s="7">
        <f t="shared" si="2"/>
        <v>13601914.474087369</v>
      </c>
      <c r="D24" s="7">
        <f t="shared" si="3"/>
        <v>1772332.1244956704</v>
      </c>
      <c r="E24" s="7">
        <f t="shared" si="4"/>
        <v>1784123.681007205</v>
      </c>
      <c r="F24" s="7">
        <f t="shared" si="5"/>
        <v>302799.41911330592</v>
      </c>
      <c r="G24" s="7">
        <f t="shared" si="6"/>
        <v>48900448</v>
      </c>
      <c r="H24" s="323">
        <v>37936129</v>
      </c>
    </row>
    <row r="25" spans="1:8">
      <c r="A25" s="552">
        <v>43466</v>
      </c>
      <c r="B25" s="7">
        <f t="shared" si="1"/>
        <v>20159795.902500954</v>
      </c>
      <c r="C25" s="7">
        <f t="shared" si="2"/>
        <v>13537408.394605275</v>
      </c>
      <c r="D25" s="7">
        <f t="shared" si="3"/>
        <v>1375933.3356251195</v>
      </c>
      <c r="E25" s="7">
        <f t="shared" si="4"/>
        <v>1757019.9984293752</v>
      </c>
      <c r="F25" s="7">
        <f t="shared" si="5"/>
        <v>205288.36883927978</v>
      </c>
      <c r="G25" s="7">
        <f t="shared" si="6"/>
        <v>38845028</v>
      </c>
      <c r="H25" s="323">
        <v>37035446</v>
      </c>
    </row>
    <row r="26" spans="1:8">
      <c r="A26" s="552">
        <v>43497</v>
      </c>
      <c r="B26" s="7">
        <f t="shared" si="1"/>
        <v>16114297.253497107</v>
      </c>
      <c r="C26" s="7">
        <f t="shared" si="2"/>
        <v>10995994.10537947</v>
      </c>
      <c r="D26" s="7">
        <f t="shared" si="3"/>
        <v>1270970.0938692237</v>
      </c>
      <c r="E26" s="7">
        <f t="shared" si="4"/>
        <v>1444142.0299551692</v>
      </c>
      <c r="F26" s="7">
        <f t="shared" si="5"/>
        <v>227910.51729902776</v>
      </c>
      <c r="G26" s="7">
        <f t="shared" si="6"/>
        <v>38642363</v>
      </c>
      <c r="H26" s="323">
        <v>30053314</v>
      </c>
    </row>
    <row r="27" spans="1:8">
      <c r="A27" s="552">
        <v>43525</v>
      </c>
      <c r="B27" s="7">
        <f t="shared" si="1"/>
        <v>13907608.943043051</v>
      </c>
      <c r="C27" s="7">
        <f t="shared" si="2"/>
        <v>9270809.2062365711</v>
      </c>
      <c r="D27" s="7">
        <f t="shared" si="3"/>
        <v>1033825.7370532482</v>
      </c>
      <c r="E27" s="7">
        <f t="shared" si="4"/>
        <v>1222259.3876223643</v>
      </c>
      <c r="F27" s="7">
        <f t="shared" si="5"/>
        <v>164944.72604476433</v>
      </c>
      <c r="G27" s="7">
        <f t="shared" si="6"/>
        <v>43992065</v>
      </c>
      <c r="H27" s="323">
        <v>25599448</v>
      </c>
    </row>
    <row r="28" spans="1:8">
      <c r="A28" s="552">
        <v>43556</v>
      </c>
      <c r="B28" s="7">
        <f t="shared" si="1"/>
        <v>8883221.4015327301</v>
      </c>
      <c r="C28" s="7">
        <f t="shared" si="2"/>
        <v>6149450.2446982805</v>
      </c>
      <c r="D28" s="7">
        <f t="shared" si="3"/>
        <v>786366.73127507535</v>
      </c>
      <c r="E28" s="7">
        <f t="shared" si="4"/>
        <v>999861.48864624789</v>
      </c>
      <c r="F28" s="7">
        <f t="shared" si="5"/>
        <v>132661.13384766615</v>
      </c>
      <c r="G28" s="7">
        <f t="shared" si="6"/>
        <v>32374574</v>
      </c>
      <c r="H28" s="323">
        <v>16951561</v>
      </c>
    </row>
    <row r="29" spans="1:8">
      <c r="A29" s="552">
        <v>43586</v>
      </c>
      <c r="B29" s="7">
        <f t="shared" si="1"/>
        <v>5742802.9589958265</v>
      </c>
      <c r="C29" s="7">
        <f t="shared" si="2"/>
        <v>4246197.3550663646</v>
      </c>
      <c r="D29" s="7">
        <f t="shared" si="3"/>
        <v>622936.87105574971</v>
      </c>
      <c r="E29" s="7">
        <f t="shared" si="4"/>
        <v>836442.41545901506</v>
      </c>
      <c r="F29" s="7">
        <f t="shared" si="5"/>
        <v>105116.39942304444</v>
      </c>
      <c r="G29" s="7">
        <f t="shared" si="6"/>
        <v>37913329</v>
      </c>
      <c r="H29" s="323">
        <v>11553496</v>
      </c>
    </row>
    <row r="30" spans="1:8">
      <c r="A30" s="552">
        <v>43617</v>
      </c>
      <c r="B30" s="7">
        <f t="shared" si="1"/>
        <v>3725515.057622443</v>
      </c>
      <c r="C30" s="7">
        <f t="shared" si="2"/>
        <v>3176338.1027885857</v>
      </c>
      <c r="D30" s="7">
        <f t="shared" si="3"/>
        <v>553104.5603514493</v>
      </c>
      <c r="E30" s="7">
        <f t="shared" si="4"/>
        <v>713409.6358703787</v>
      </c>
      <c r="F30" s="7">
        <f t="shared" si="5"/>
        <v>99516.643367143231</v>
      </c>
      <c r="G30" s="7">
        <f t="shared" si="6"/>
        <v>34818038</v>
      </c>
      <c r="H30" s="323">
        <v>8267884</v>
      </c>
    </row>
    <row r="31" spans="1:8">
      <c r="A31" s="552">
        <v>43647</v>
      </c>
      <c r="B31" s="7">
        <f t="shared" si="1"/>
        <v>3027532.7742775753</v>
      </c>
      <c r="C31" s="7">
        <f t="shared" si="2"/>
        <v>2799359.3007379519</v>
      </c>
      <c r="D31" s="7">
        <f t="shared" si="3"/>
        <v>510576.36920894252</v>
      </c>
      <c r="E31" s="7">
        <f t="shared" si="4"/>
        <v>639007.68781926797</v>
      </c>
      <c r="F31" s="7">
        <f t="shared" si="5"/>
        <v>108489.86795626175</v>
      </c>
      <c r="G31" s="7">
        <f t="shared" si="6"/>
        <v>58166088</v>
      </c>
      <c r="H31" s="323">
        <v>7084966</v>
      </c>
    </row>
    <row r="32" spans="1:8">
      <c r="A32" s="552">
        <v>43678</v>
      </c>
      <c r="B32" s="7">
        <f>(+B20/H20)*H32</f>
        <v>2868351.9671760928</v>
      </c>
      <c r="C32" s="7">
        <f>(+C20/H20)*H32</f>
        <v>2833111.7893664003</v>
      </c>
      <c r="D32" s="7">
        <f>(+D20/H20)*H32</f>
        <v>563419.28006004484</v>
      </c>
      <c r="E32" s="7">
        <f>(+E20/H20)*H32</f>
        <v>772907.94455375255</v>
      </c>
      <c r="F32" s="7">
        <f>(+F20/H20)*H32</f>
        <v>100584.01884370932</v>
      </c>
      <c r="G32" s="7">
        <f>+G20</f>
        <v>50821175</v>
      </c>
      <c r="H32" s="323">
        <v>7138375</v>
      </c>
    </row>
    <row r="33" spans="1:8">
      <c r="A33" s="552">
        <v>43709</v>
      </c>
      <c r="B33" s="7">
        <f>(+B21/H21)*H33</f>
        <v>3758396.0073554614</v>
      </c>
      <c r="C33" s="7">
        <f>(+C21/H21)*H33</f>
        <v>3732950.8916843589</v>
      </c>
      <c r="D33" s="7">
        <f>(+D21/H21)*H33</f>
        <v>818037.49602160417</v>
      </c>
      <c r="E33" s="7">
        <f>(+E21/H21)*H33</f>
        <v>897867.62647704245</v>
      </c>
      <c r="F33" s="7">
        <f>(+F21/H21)*H33</f>
        <v>150740.97846153317</v>
      </c>
      <c r="G33" s="7">
        <f>+G21</f>
        <v>48691677</v>
      </c>
      <c r="H33" s="323">
        <v>9357993</v>
      </c>
    </row>
    <row r="34" spans="1:8">
      <c r="A34" s="552">
        <v>43739</v>
      </c>
      <c r="B34" s="7">
        <f>(+B22/H22)*H34</f>
        <v>7339561.9907108173</v>
      </c>
      <c r="C34" s="7">
        <f>(+C22/H22)*H34</f>
        <v>5765925.466835401</v>
      </c>
      <c r="D34" s="7">
        <f>(+D22/H22)*H34</f>
        <v>1730008.907348234</v>
      </c>
      <c r="E34" s="7">
        <f>(+E22/H22)*H34</f>
        <v>1280400.5278473159</v>
      </c>
      <c r="F34" s="7">
        <f>(+F22/H22)*H34</f>
        <v>280101.1072582315</v>
      </c>
      <c r="G34" s="7">
        <f>+G22</f>
        <v>52757549</v>
      </c>
      <c r="H34" s="323">
        <v>16395998</v>
      </c>
    </row>
    <row r="35" spans="1:8">
      <c r="A35" s="35" t="s">
        <v>240</v>
      </c>
      <c r="B35" s="553">
        <f t="shared" ref="B35:G35" si="7">SUM(B23:B34)</f>
        <v>120761916.60802943</v>
      </c>
      <c r="C35" s="553">
        <f t="shared" si="7"/>
        <v>85789305.268135309</v>
      </c>
      <c r="D35" s="553">
        <f t="shared" si="7"/>
        <v>12424358.728348296</v>
      </c>
      <c r="E35" s="553">
        <f t="shared" si="7"/>
        <v>14072730.724713795</v>
      </c>
      <c r="F35" s="553">
        <f t="shared" si="7"/>
        <v>2177105.6707731728</v>
      </c>
      <c r="G35" s="553">
        <f t="shared" si="7"/>
        <v>526902171</v>
      </c>
      <c r="H35" s="7">
        <f>SUM(H23:H34)</f>
        <v>235225417</v>
      </c>
    </row>
    <row r="36" spans="1:8">
      <c r="A36"/>
      <c r="B36" s="580">
        <v>1</v>
      </c>
      <c r="C36" s="580">
        <v>2</v>
      </c>
      <c r="D36" s="580">
        <v>3</v>
      </c>
      <c r="E36" s="580">
        <v>4</v>
      </c>
      <c r="F36" s="580">
        <v>5</v>
      </c>
      <c r="G36" s="580">
        <v>6</v>
      </c>
      <c r="H36" s="581">
        <v>7</v>
      </c>
    </row>
    <row r="37" spans="1:8">
      <c r="A37" s="42"/>
      <c r="B37" s="4"/>
      <c r="C37" s="4"/>
      <c r="D37" s="4"/>
      <c r="F37" s="45"/>
      <c r="G37" s="45"/>
      <c r="H37" s="6"/>
    </row>
    <row r="38" spans="1:8" hidden="1">
      <c r="A38" s="42"/>
      <c r="B38" s="4"/>
      <c r="C38" s="4"/>
      <c r="D38" s="4"/>
      <c r="F38" s="1"/>
      <c r="G38" s="1"/>
      <c r="H38" s="6"/>
    </row>
    <row r="39" spans="1:8" hidden="1">
      <c r="A39" s="42"/>
      <c r="B39" s="4"/>
      <c r="C39" s="4"/>
      <c r="D39" s="4"/>
      <c r="F39" s="1"/>
      <c r="G39" s="1"/>
      <c r="H39" s="46"/>
    </row>
    <row r="40" spans="1:8" hidden="1">
      <c r="A40" s="42"/>
      <c r="B40" s="4"/>
      <c r="C40" s="4"/>
      <c r="D40" s="4"/>
      <c r="F40" s="1"/>
      <c r="G40" s="1"/>
      <c r="H40" s="46"/>
    </row>
    <row r="41" spans="1:8" hidden="1">
      <c r="A41" s="42"/>
      <c r="B41" s="4"/>
      <c r="C41" s="4"/>
      <c r="D41" s="4"/>
      <c r="F41" s="1"/>
      <c r="G41" s="1"/>
      <c r="H41" s="6"/>
    </row>
    <row r="42" spans="1:8" hidden="1">
      <c r="A42" s="42"/>
      <c r="B42" s="4"/>
      <c r="C42" s="4"/>
      <c r="D42" s="4"/>
      <c r="F42" s="1"/>
      <c r="G42" s="1"/>
      <c r="H42" s="6"/>
    </row>
    <row r="43" spans="1:8" hidden="1">
      <c r="A43" s="42"/>
      <c r="B43" s="4"/>
      <c r="C43" s="4"/>
      <c r="D43" s="4"/>
      <c r="F43" s="1"/>
      <c r="G43" s="1"/>
      <c r="H43" s="6"/>
    </row>
    <row r="44" spans="1:8" hidden="1">
      <c r="A44" s="42"/>
      <c r="B44" s="4"/>
      <c r="C44" s="4"/>
      <c r="D44" s="4"/>
      <c r="F44" s="1"/>
      <c r="G44" s="1"/>
      <c r="H44" s="6"/>
    </row>
    <row r="45" spans="1:8">
      <c r="A45" s="42"/>
      <c r="B45" s="4"/>
      <c r="C45" s="4"/>
      <c r="D45" s="4"/>
      <c r="F45" s="1"/>
      <c r="G45" s="1"/>
      <c r="H45" s="6"/>
    </row>
    <row r="46" spans="1:8">
      <c r="A46" s="42"/>
      <c r="B46" s="4"/>
      <c r="C46" s="4"/>
      <c r="D46" s="4"/>
      <c r="F46" s="1"/>
      <c r="G46" s="1"/>
      <c r="H46" s="6"/>
    </row>
    <row r="47" spans="1:8">
      <c r="A47" s="42"/>
      <c r="B47" s="4"/>
      <c r="C47" s="4"/>
      <c r="D47" s="4"/>
    </row>
  </sheetData>
  <mergeCells count="4">
    <mergeCell ref="A1:H1"/>
    <mergeCell ref="A2:H2"/>
    <mergeCell ref="A3:H3"/>
    <mergeCell ref="A4:H4"/>
  </mergeCells>
  <phoneticPr fontId="21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P89"/>
  <sheetViews>
    <sheetView zoomScaleNormal="100" workbookViewId="0">
      <pane xSplit="5" ySplit="4" topLeftCell="F17" activePane="bottomRight" state="frozen"/>
      <selection activeCell="I42" sqref="I42"/>
      <selection pane="topRight" activeCell="I42" sqref="I42"/>
      <selection pane="bottomLeft" activeCell="I42" sqref="I42"/>
      <selection pane="bottomRight" activeCell="G32" sqref="G32"/>
    </sheetView>
  </sheetViews>
  <sheetFormatPr defaultColWidth="12" defaultRowHeight="15" outlineLevelRow="1"/>
  <cols>
    <col min="1" max="1" width="1.6640625" style="48" customWidth="1"/>
    <col min="2" max="2" width="5.83203125" style="63" customWidth="1"/>
    <col min="3" max="3" width="15.5" style="48" customWidth="1"/>
    <col min="4" max="4" width="20" style="48" customWidth="1"/>
    <col min="5" max="5" width="10.6640625" style="63" bestFit="1" customWidth="1"/>
    <col min="6" max="6" width="13.6640625" style="48" bestFit="1" customWidth="1"/>
    <col min="7" max="7" width="16.5" style="48" customWidth="1"/>
    <col min="8" max="8" width="2.33203125" style="55" customWidth="1"/>
    <col min="9" max="9" width="18.1640625" style="48" customWidth="1"/>
    <col min="10" max="11" width="2.33203125" style="55" customWidth="1"/>
    <col min="12" max="12" width="4" style="48" customWidth="1"/>
    <col min="13" max="13" width="16.6640625" style="48" bestFit="1" customWidth="1"/>
    <col min="14" max="15" width="15" style="48" bestFit="1" customWidth="1"/>
    <col min="16" max="16" width="5.6640625" style="48" customWidth="1"/>
    <col min="17" max="16384" width="12" style="48"/>
  </cols>
  <sheetData>
    <row r="1" spans="1:16" ht="18" customHeight="1">
      <c r="A1" s="58"/>
      <c r="C1" s="603" t="s">
        <v>53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55"/>
    </row>
    <row r="2" spans="1:16">
      <c r="C2" s="614" t="s">
        <v>224</v>
      </c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55"/>
    </row>
    <row r="3" spans="1:16">
      <c r="C3" s="614" t="s">
        <v>245</v>
      </c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55"/>
    </row>
    <row r="4" spans="1:16">
      <c r="C4" s="603" t="s">
        <v>55</v>
      </c>
      <c r="D4" s="621"/>
      <c r="E4" s="621"/>
      <c r="F4" s="621"/>
      <c r="G4" s="621"/>
      <c r="H4" s="621"/>
      <c r="I4" s="621"/>
      <c r="J4" s="621"/>
      <c r="K4" s="621"/>
      <c r="M4" s="55"/>
      <c r="N4" s="64" t="s">
        <v>180</v>
      </c>
      <c r="O4" s="55"/>
      <c r="P4" s="55"/>
    </row>
    <row r="5" spans="1:16" ht="6" customHeight="1">
      <c r="M5" s="55"/>
      <c r="N5" s="55"/>
      <c r="O5" s="55"/>
      <c r="P5" s="55"/>
    </row>
    <row r="6" spans="1:16">
      <c r="B6" s="140"/>
      <c r="C6" s="141"/>
      <c r="D6" s="141"/>
      <c r="E6" s="140"/>
      <c r="F6" s="142"/>
      <c r="G6" s="142"/>
      <c r="I6" s="142"/>
      <c r="M6" s="144" t="s">
        <v>57</v>
      </c>
      <c r="N6" s="143"/>
      <c r="O6" s="143"/>
      <c r="P6" s="55"/>
    </row>
    <row r="7" spans="1:16">
      <c r="B7" s="49" t="s">
        <v>7</v>
      </c>
      <c r="C7" s="50"/>
      <c r="D7" s="50"/>
      <c r="E7" s="49" t="s">
        <v>52</v>
      </c>
      <c r="F7" s="49" t="s">
        <v>58</v>
      </c>
      <c r="G7" s="49" t="s">
        <v>59</v>
      </c>
      <c r="H7" s="50"/>
      <c r="I7" s="49" t="s">
        <v>60</v>
      </c>
      <c r="J7" s="50"/>
      <c r="K7" s="50"/>
      <c r="M7" s="145" t="s">
        <v>180</v>
      </c>
      <c r="N7" s="49" t="s">
        <v>61</v>
      </c>
      <c r="O7" s="49" t="s">
        <v>62</v>
      </c>
      <c r="P7" s="55"/>
    </row>
    <row r="8" spans="1:16">
      <c r="B8" s="49" t="s">
        <v>10</v>
      </c>
      <c r="C8" s="136"/>
      <c r="D8" s="50" t="s">
        <v>0</v>
      </c>
      <c r="E8" s="49" t="s">
        <v>63</v>
      </c>
      <c r="F8" s="49" t="s">
        <v>64</v>
      </c>
      <c r="G8" s="49" t="s">
        <v>65</v>
      </c>
      <c r="H8" s="50"/>
      <c r="I8" s="49" t="s">
        <v>66</v>
      </c>
      <c r="J8" s="50"/>
      <c r="K8" s="50"/>
      <c r="M8" s="145" t="s">
        <v>67</v>
      </c>
      <c r="N8" s="49" t="s">
        <v>67</v>
      </c>
      <c r="O8" s="49" t="s">
        <v>67</v>
      </c>
      <c r="P8" s="55"/>
    </row>
    <row r="9" spans="1:16">
      <c r="B9" s="146"/>
      <c r="C9" s="136"/>
      <c r="D9" s="50" t="s">
        <v>15</v>
      </c>
      <c r="E9" s="147" t="s">
        <v>16</v>
      </c>
      <c r="F9" s="147" t="s">
        <v>17</v>
      </c>
      <c r="G9" s="147" t="s">
        <v>18</v>
      </c>
      <c r="H9" s="50"/>
      <c r="I9" s="147" t="s">
        <v>68</v>
      </c>
      <c r="J9" s="50"/>
      <c r="K9" s="50"/>
      <c r="M9" s="148" t="s">
        <v>107</v>
      </c>
      <c r="N9" s="147" t="s">
        <v>69</v>
      </c>
      <c r="O9" s="147" t="s">
        <v>70</v>
      </c>
      <c r="P9" s="55"/>
    </row>
    <row r="10" spans="1:16" s="55" customFormat="1">
      <c r="B10" s="149"/>
      <c r="C10" s="150" t="s">
        <v>72</v>
      </c>
      <c r="D10" s="151"/>
      <c r="E10" s="149"/>
      <c r="F10" s="151"/>
      <c r="G10" s="151"/>
      <c r="I10" s="316"/>
      <c r="M10" s="152"/>
      <c r="N10" s="151"/>
      <c r="O10" s="151"/>
    </row>
    <row r="11" spans="1:16">
      <c r="B11" s="140">
        <v>1</v>
      </c>
      <c r="C11" s="114" t="s">
        <v>73</v>
      </c>
      <c r="D11" s="153"/>
      <c r="E11" s="154"/>
      <c r="F11" s="141"/>
      <c r="G11" s="143"/>
      <c r="I11" s="143"/>
      <c r="M11" s="326"/>
      <c r="N11" s="143"/>
      <c r="O11" s="143"/>
      <c r="P11" s="55"/>
    </row>
    <row r="12" spans="1:16">
      <c r="B12" s="49">
        <v>2</v>
      </c>
      <c r="C12" s="155" t="s">
        <v>147</v>
      </c>
      <c r="D12" s="51"/>
      <c r="E12" s="556" t="s">
        <v>76</v>
      </c>
      <c r="F12" s="557">
        <v>186554</v>
      </c>
      <c r="G12" s="557">
        <v>121584359</v>
      </c>
      <c r="H12" s="558"/>
      <c r="I12" s="559">
        <v>115132467</v>
      </c>
      <c r="K12" s="157"/>
      <c r="M12" s="185">
        <f>+'CPA Proposed Rate 596'!F12</f>
        <v>1.3889999999999998E-2</v>
      </c>
      <c r="N12" s="156">
        <f>+G12*M12</f>
        <v>1688806.7465099997</v>
      </c>
      <c r="O12" s="315">
        <f>N12/I12</f>
        <v>1.4668379741311369E-2</v>
      </c>
      <c r="P12" s="55"/>
    </row>
    <row r="13" spans="1:16">
      <c r="B13" s="49">
        <v>3</v>
      </c>
      <c r="C13" s="155"/>
      <c r="D13" s="51"/>
      <c r="E13" s="52"/>
      <c r="F13" s="557"/>
      <c r="G13" s="568"/>
      <c r="I13" s="572"/>
      <c r="M13" s="185"/>
      <c r="N13" s="156"/>
      <c r="O13" s="315"/>
      <c r="P13" s="55"/>
    </row>
    <row r="14" spans="1:16">
      <c r="B14" s="49">
        <v>4</v>
      </c>
      <c r="C14" s="155"/>
      <c r="D14" s="51"/>
      <c r="E14" s="52"/>
      <c r="F14" s="557"/>
      <c r="G14" s="568"/>
      <c r="I14" s="559"/>
      <c r="M14" s="185"/>
      <c r="N14" s="156"/>
      <c r="O14" s="315"/>
      <c r="P14" s="55"/>
    </row>
    <row r="15" spans="1:16">
      <c r="B15" s="49">
        <v>5</v>
      </c>
      <c r="C15" s="324" t="s">
        <v>219</v>
      </c>
      <c r="D15" s="51"/>
      <c r="E15" s="115">
        <v>503</v>
      </c>
      <c r="F15" s="557"/>
      <c r="G15" s="568">
        <v>2376801</v>
      </c>
      <c r="H15" s="157"/>
      <c r="I15" s="559">
        <v>1990523</v>
      </c>
      <c r="J15" s="157"/>
      <c r="K15" s="157"/>
      <c r="M15" s="185">
        <f>+M12</f>
        <v>1.3889999999999998E-2</v>
      </c>
      <c r="N15" s="156">
        <f>+G15*M15</f>
        <v>33013.765889999995</v>
      </c>
      <c r="O15" s="315"/>
      <c r="P15" s="55"/>
    </row>
    <row r="16" spans="1:16">
      <c r="B16" s="49">
        <v>6</v>
      </c>
      <c r="C16" s="325" t="s">
        <v>220</v>
      </c>
      <c r="D16" s="158"/>
      <c r="E16" s="159">
        <v>503</v>
      </c>
      <c r="F16" s="560"/>
      <c r="G16" s="569">
        <v>-1851515</v>
      </c>
      <c r="H16" s="157"/>
      <c r="I16" s="569">
        <v>-1410966</v>
      </c>
      <c r="J16" s="157"/>
      <c r="K16" s="157"/>
      <c r="M16" s="185">
        <f>M12</f>
        <v>1.3889999999999998E-2</v>
      </c>
      <c r="N16" s="156">
        <f>+G16*M16</f>
        <v>-25717.543349999996</v>
      </c>
      <c r="O16" s="315"/>
      <c r="P16" s="55"/>
    </row>
    <row r="17" spans="2:16" s="168" customFormat="1">
      <c r="B17" s="49">
        <v>7</v>
      </c>
      <c r="C17" s="160" t="s">
        <v>155</v>
      </c>
      <c r="D17" s="187"/>
      <c r="E17" s="162"/>
      <c r="F17" s="561">
        <f>SUM(F12:F16)</f>
        <v>186554</v>
      </c>
      <c r="G17" s="563">
        <f>SUM(G12:G16)</f>
        <v>122109645</v>
      </c>
      <c r="H17" s="164"/>
      <c r="I17" s="573">
        <f>SUM(I12:I16)</f>
        <v>115712024</v>
      </c>
      <c r="J17" s="164"/>
      <c r="K17" s="164"/>
      <c r="M17" s="165"/>
      <c r="N17" s="166">
        <f>SUM(N12:N16)</f>
        <v>1696102.9690499997</v>
      </c>
      <c r="O17" s="167">
        <f>+N17/I17</f>
        <v>1.4657966479352221E-2</v>
      </c>
      <c r="P17" s="64"/>
    </row>
    <row r="18" spans="2:16">
      <c r="B18" s="140">
        <v>8</v>
      </c>
      <c r="C18" s="114" t="s">
        <v>81</v>
      </c>
      <c r="D18" s="51"/>
      <c r="E18" s="115"/>
      <c r="F18" s="558"/>
      <c r="G18" s="568"/>
      <c r="H18" s="157"/>
      <c r="I18" s="574"/>
      <c r="K18" s="157"/>
      <c r="M18" s="184"/>
      <c r="N18" s="53"/>
      <c r="O18" s="169"/>
      <c r="P18" s="55"/>
    </row>
    <row r="19" spans="2:16">
      <c r="B19" s="140">
        <v>9</v>
      </c>
      <c r="C19" s="67" t="s">
        <v>147</v>
      </c>
      <c r="D19" s="51"/>
      <c r="E19" s="52" t="s">
        <v>82</v>
      </c>
      <c r="F19" s="558">
        <f>26028+1</f>
        <v>26029</v>
      </c>
      <c r="G19" s="568">
        <f>85997436+50336</f>
        <v>86047772</v>
      </c>
      <c r="H19" s="157"/>
      <c r="I19" s="559">
        <f>73702023+39276</f>
        <v>73741299</v>
      </c>
      <c r="K19" s="157"/>
      <c r="M19" s="185">
        <f>'CPA Proposed Rate 596'!$F$13</f>
        <v>1.3889999999999998E-2</v>
      </c>
      <c r="N19" s="53">
        <f>+G19*M19</f>
        <v>1195203.5530799998</v>
      </c>
      <c r="O19" s="315">
        <f>+N19/I19</f>
        <v>1.6208062093942769E-2</v>
      </c>
      <c r="P19" s="55"/>
    </row>
    <row r="20" spans="2:16">
      <c r="B20" s="49">
        <v>10</v>
      </c>
      <c r="C20" s="67" t="s">
        <v>148</v>
      </c>
      <c r="D20" s="51"/>
      <c r="E20" s="52" t="s">
        <v>84</v>
      </c>
      <c r="F20" s="558">
        <v>74</v>
      </c>
      <c r="G20" s="568">
        <v>10297756</v>
      </c>
      <c r="I20" s="559">
        <v>6820406</v>
      </c>
      <c r="M20" s="185">
        <f>+'CPA Proposed Rate 596'!F14</f>
        <v>1.3889999999999998E-2</v>
      </c>
      <c r="N20" s="53">
        <f>+G20*M20</f>
        <v>143035.83083999998</v>
      </c>
      <c r="O20" s="315">
        <f>+N20/I20</f>
        <v>2.0971747259620612E-2</v>
      </c>
      <c r="P20" s="55"/>
    </row>
    <row r="21" spans="2:16">
      <c r="B21" s="49">
        <v>11</v>
      </c>
      <c r="C21" s="67"/>
      <c r="D21" s="51"/>
      <c r="E21" s="52"/>
      <c r="F21" s="558"/>
      <c r="G21" s="568"/>
      <c r="I21" s="559"/>
      <c r="M21" s="185"/>
      <c r="N21" s="53"/>
      <c r="O21" s="315"/>
      <c r="P21" s="55"/>
    </row>
    <row r="22" spans="2:16">
      <c r="B22" s="49">
        <v>12</v>
      </c>
      <c r="C22" s="170" t="s">
        <v>219</v>
      </c>
      <c r="D22" s="51"/>
      <c r="E22" s="115">
        <v>504</v>
      </c>
      <c r="F22" s="562"/>
      <c r="G22" s="568">
        <v>2469575</v>
      </c>
      <c r="H22" s="157"/>
      <c r="I22" s="568">
        <v>1881693</v>
      </c>
      <c r="J22" s="157"/>
      <c r="K22" s="157"/>
      <c r="M22" s="185">
        <f>M19</f>
        <v>1.3889999999999998E-2</v>
      </c>
      <c r="N22" s="53">
        <f>+G22*M22</f>
        <v>34302.396749999993</v>
      </c>
      <c r="O22" s="315"/>
      <c r="P22" s="55"/>
    </row>
    <row r="23" spans="2:16">
      <c r="B23" s="49">
        <v>13</v>
      </c>
      <c r="C23" s="170" t="s">
        <v>220</v>
      </c>
      <c r="D23" s="51"/>
      <c r="E23" s="115">
        <v>504</v>
      </c>
      <c r="F23" s="562"/>
      <c r="G23" s="568">
        <v>-1872336</v>
      </c>
      <c r="H23" s="157"/>
      <c r="I23" s="568">
        <v>-1294114</v>
      </c>
      <c r="J23" s="157"/>
      <c r="K23" s="157"/>
      <c r="M23" s="185">
        <f>M19</f>
        <v>1.3889999999999998E-2</v>
      </c>
      <c r="N23" s="53">
        <f>+G23*M23</f>
        <v>-26006.747039999995</v>
      </c>
      <c r="O23" s="315"/>
      <c r="P23" s="55"/>
    </row>
    <row r="24" spans="2:16">
      <c r="B24" s="49">
        <v>14</v>
      </c>
      <c r="C24" s="67" t="s">
        <v>149</v>
      </c>
      <c r="D24" s="51"/>
      <c r="E24" s="115"/>
      <c r="F24" s="558"/>
      <c r="G24" s="568">
        <v>0</v>
      </c>
      <c r="H24" s="157"/>
      <c r="I24" s="569"/>
      <c r="K24" s="157"/>
      <c r="M24" s="185">
        <v>0</v>
      </c>
      <c r="N24" s="53"/>
      <c r="O24" s="94"/>
      <c r="P24" s="55"/>
    </row>
    <row r="25" spans="2:16" s="168" customFormat="1">
      <c r="B25" s="49">
        <v>15</v>
      </c>
      <c r="C25" s="160" t="s">
        <v>154</v>
      </c>
      <c r="D25" s="161"/>
      <c r="E25" s="162"/>
      <c r="F25" s="561">
        <f>SUM(F19:F24)</f>
        <v>26103</v>
      </c>
      <c r="G25" s="563">
        <f>SUM(G19:G24)</f>
        <v>96942767</v>
      </c>
      <c r="H25" s="164"/>
      <c r="I25" s="573">
        <f>SUM(I19:I24)</f>
        <v>81149284</v>
      </c>
      <c r="J25" s="164"/>
      <c r="K25" s="164"/>
      <c r="M25" s="171"/>
      <c r="N25" s="166">
        <f>SUM(N19:N24)</f>
        <v>1346535.0336299997</v>
      </c>
      <c r="O25" s="167">
        <f>N25/I25</f>
        <v>1.6593307633250339E-2</v>
      </c>
      <c r="P25" s="64"/>
    </row>
    <row r="26" spans="2:16">
      <c r="B26" s="140">
        <v>16</v>
      </c>
      <c r="C26" s="114" t="s">
        <v>85</v>
      </c>
      <c r="D26" s="51"/>
      <c r="E26" s="115"/>
      <c r="F26" s="558"/>
      <c r="G26" s="568"/>
      <c r="H26" s="157"/>
      <c r="I26" s="574"/>
      <c r="K26" s="157"/>
      <c r="M26" s="185"/>
      <c r="N26" s="53"/>
      <c r="O26" s="94"/>
      <c r="P26" s="55"/>
    </row>
    <row r="27" spans="2:16">
      <c r="B27" s="140">
        <v>17</v>
      </c>
      <c r="C27" s="67" t="s">
        <v>147</v>
      </c>
      <c r="D27" s="51"/>
      <c r="E27" s="52" t="s">
        <v>86</v>
      </c>
      <c r="F27" s="558">
        <v>466</v>
      </c>
      <c r="G27" s="568">
        <v>11924387</v>
      </c>
      <c r="H27" s="157"/>
      <c r="I27" s="574">
        <v>8588587</v>
      </c>
      <c r="K27" s="157"/>
      <c r="M27" s="185">
        <f>+'CPA Proposed Rate 596'!F15</f>
        <v>1.3889999999999998E-2</v>
      </c>
      <c r="N27" s="53">
        <f>+G27*M27</f>
        <v>165629.73542999997</v>
      </c>
      <c r="O27" s="94">
        <f>+N27/I27</f>
        <v>1.9284864370588545E-2</v>
      </c>
      <c r="P27" s="55"/>
    </row>
    <row r="28" spans="2:16">
      <c r="B28" s="49">
        <v>18</v>
      </c>
      <c r="C28" s="67" t="s">
        <v>148</v>
      </c>
      <c r="D28" s="51"/>
      <c r="E28" s="52" t="s">
        <v>84</v>
      </c>
      <c r="F28" s="558">
        <v>13</v>
      </c>
      <c r="G28" s="568">
        <v>3554657</v>
      </c>
      <c r="I28" s="574">
        <v>2271860</v>
      </c>
      <c r="M28" s="185">
        <f>+M20</f>
        <v>1.3889999999999998E-2</v>
      </c>
      <c r="N28" s="53">
        <f>+G28*M28</f>
        <v>49374.18572999999</v>
      </c>
      <c r="O28" s="94">
        <f>+N28/I28</f>
        <v>2.1732935009199508E-2</v>
      </c>
      <c r="P28" s="55"/>
    </row>
    <row r="29" spans="2:16">
      <c r="B29" s="49">
        <v>19</v>
      </c>
      <c r="C29" s="67"/>
      <c r="D29" s="51"/>
      <c r="E29" s="52"/>
      <c r="F29" s="558"/>
      <c r="G29" s="568"/>
      <c r="I29" s="574"/>
      <c r="M29" s="185"/>
      <c r="N29" s="53"/>
      <c r="O29" s="94"/>
      <c r="P29" s="55"/>
    </row>
    <row r="30" spans="2:16">
      <c r="B30" s="49">
        <v>20</v>
      </c>
      <c r="C30" s="173" t="s">
        <v>219</v>
      </c>
      <c r="D30" s="51"/>
      <c r="E30" s="52">
        <v>511</v>
      </c>
      <c r="F30" s="558"/>
      <c r="G30" s="568"/>
      <c r="I30" s="574">
        <v>0</v>
      </c>
      <c r="M30" s="185"/>
      <c r="N30" s="53"/>
      <c r="O30" s="94"/>
      <c r="P30" s="55"/>
    </row>
    <row r="31" spans="2:16">
      <c r="B31" s="49">
        <v>21</v>
      </c>
      <c r="C31" s="174" t="s">
        <v>220</v>
      </c>
      <c r="D31" s="51"/>
      <c r="E31" s="52">
        <v>511</v>
      </c>
      <c r="F31" s="558"/>
      <c r="G31" s="570">
        <v>0</v>
      </c>
      <c r="I31" s="574">
        <v>0</v>
      </c>
      <c r="M31" s="185"/>
      <c r="N31" s="53"/>
      <c r="O31" s="94"/>
      <c r="P31" s="55"/>
    </row>
    <row r="32" spans="2:16" s="168" customFormat="1">
      <c r="B32" s="49">
        <v>22</v>
      </c>
      <c r="C32" s="160" t="s">
        <v>153</v>
      </c>
      <c r="D32" s="161"/>
      <c r="E32" s="162"/>
      <c r="F32" s="563">
        <f>SUM(F27:F31)</f>
        <v>479</v>
      </c>
      <c r="G32" s="563">
        <f>SUM(G27:G31)</f>
        <v>15479044</v>
      </c>
      <c r="H32" s="164"/>
      <c r="I32" s="563">
        <f>SUM(I27:I31)</f>
        <v>10860447</v>
      </c>
      <c r="J32" s="164"/>
      <c r="K32" s="164"/>
      <c r="M32" s="171"/>
      <c r="N32" s="163">
        <f>SUM(N27:N31)</f>
        <v>215003.92115999997</v>
      </c>
      <c r="O32" s="167">
        <f>+N32/I32</f>
        <v>1.9796967948004347E-2</v>
      </c>
      <c r="P32" s="64"/>
    </row>
    <row r="33" spans="2:16">
      <c r="B33" s="146">
        <v>23</v>
      </c>
      <c r="C33" s="114" t="s">
        <v>13</v>
      </c>
      <c r="D33" s="51"/>
      <c r="E33" s="115"/>
      <c r="F33" s="558"/>
      <c r="G33" s="568"/>
      <c r="H33" s="157"/>
      <c r="I33" s="574"/>
      <c r="K33" s="157"/>
      <c r="M33" s="185"/>
      <c r="N33" s="53"/>
      <c r="O33" s="94"/>
      <c r="P33" s="55"/>
    </row>
    <row r="34" spans="2:16">
      <c r="B34" s="49">
        <v>24</v>
      </c>
      <c r="C34" s="67" t="s">
        <v>144</v>
      </c>
      <c r="D34" s="51"/>
      <c r="E34" s="52" t="s">
        <v>87</v>
      </c>
      <c r="F34" s="558">
        <v>9</v>
      </c>
      <c r="G34" s="568">
        <f>2058593+159351</f>
        <v>2217944</v>
      </c>
      <c r="H34" s="157"/>
      <c r="I34" s="574">
        <f>2544+1140291+100072</f>
        <v>1242907</v>
      </c>
      <c r="K34" s="157"/>
      <c r="M34" s="185">
        <f>+'CPA Proposed Rate 596'!F16</f>
        <v>1.3889999999999998E-2</v>
      </c>
      <c r="N34" s="53">
        <f>+G34*M34</f>
        <v>30807.242159999994</v>
      </c>
      <c r="O34" s="94">
        <f>+N34/I34</f>
        <v>2.478644191399678E-2</v>
      </c>
      <c r="P34" s="55"/>
    </row>
    <row r="35" spans="2:16">
      <c r="B35" s="49">
        <v>25</v>
      </c>
      <c r="C35" s="67" t="s">
        <v>219</v>
      </c>
      <c r="D35" s="51"/>
      <c r="E35" s="52"/>
      <c r="F35" s="558"/>
      <c r="G35" s="568">
        <f>111904+3496</f>
        <v>115400</v>
      </c>
      <c r="I35" s="574">
        <f>48+65582+2385</f>
        <v>68015</v>
      </c>
      <c r="M35" s="185"/>
      <c r="N35" s="53"/>
      <c r="O35" s="94"/>
      <c r="P35" s="55"/>
    </row>
    <row r="36" spans="2:16">
      <c r="B36" s="49">
        <v>26</v>
      </c>
      <c r="C36" s="67" t="s">
        <v>220</v>
      </c>
      <c r="D36" s="51"/>
      <c r="E36" s="52"/>
      <c r="F36" s="558"/>
      <c r="G36" s="568">
        <f>-100775-9399</f>
        <v>-110174</v>
      </c>
      <c r="I36" s="574">
        <f>-48-53342-5680</f>
        <v>-59070</v>
      </c>
      <c r="M36" s="185"/>
      <c r="N36" s="53"/>
      <c r="O36" s="94"/>
      <c r="P36" s="55"/>
    </row>
    <row r="37" spans="2:16">
      <c r="B37" s="49"/>
      <c r="C37" s="67"/>
      <c r="D37" s="51"/>
      <c r="E37" s="52"/>
      <c r="F37" s="558"/>
      <c r="G37" s="568"/>
      <c r="I37" s="574"/>
      <c r="M37" s="185"/>
      <c r="N37" s="53"/>
      <c r="O37" s="94"/>
      <c r="P37" s="55"/>
    </row>
    <row r="38" spans="2:16">
      <c r="B38" s="49"/>
      <c r="C38" s="67"/>
      <c r="D38" s="51"/>
      <c r="E38" s="52"/>
      <c r="F38" s="558"/>
      <c r="G38" s="568"/>
      <c r="I38" s="574"/>
      <c r="M38" s="185"/>
      <c r="N38" s="53"/>
      <c r="O38" s="94"/>
      <c r="P38" s="55"/>
    </row>
    <row r="39" spans="2:16" s="168" customFormat="1">
      <c r="B39" s="175">
        <v>27</v>
      </c>
      <c r="C39" s="150" t="s">
        <v>150</v>
      </c>
      <c r="D39" s="161"/>
      <c r="E39" s="162"/>
      <c r="F39" s="561">
        <f>SUM(F34:F34)</f>
        <v>9</v>
      </c>
      <c r="G39" s="563">
        <f>SUM(G34:G36)</f>
        <v>2223170</v>
      </c>
      <c r="H39" s="164"/>
      <c r="I39" s="573">
        <f>+I34+I35+I36</f>
        <v>1251852</v>
      </c>
      <c r="J39" s="164"/>
      <c r="K39" s="164"/>
      <c r="M39" s="176"/>
      <c r="N39" s="166">
        <f>SUM(N34:N34)</f>
        <v>30807.242159999994</v>
      </c>
      <c r="O39" s="167">
        <f>N39/I39</f>
        <v>2.4609332540907386E-2</v>
      </c>
      <c r="P39" s="64"/>
    </row>
    <row r="40" spans="2:16" s="168" customFormat="1">
      <c r="B40" s="147">
        <v>28</v>
      </c>
      <c r="C40" s="177" t="s">
        <v>151</v>
      </c>
      <c r="D40" s="64"/>
      <c r="E40" s="178"/>
      <c r="F40" s="564">
        <f>+F39+F32+F25+F17</f>
        <v>213145</v>
      </c>
      <c r="G40" s="563">
        <f>G17+G25+G32+G39</f>
        <v>236754626</v>
      </c>
      <c r="H40" s="164"/>
      <c r="I40" s="573">
        <f>I17+I25+I32+I39</f>
        <v>208973607</v>
      </c>
      <c r="J40" s="164"/>
      <c r="K40" s="164"/>
      <c r="M40" s="329"/>
      <c r="N40" s="109">
        <f>N17+N25+N32+N39</f>
        <v>3288449.1659999993</v>
      </c>
      <c r="O40" s="167">
        <f>N40/I40</f>
        <v>1.5736193738571012E-2</v>
      </c>
      <c r="P40" s="64"/>
    </row>
    <row r="41" spans="2:16" s="55" customFormat="1">
      <c r="B41" s="149"/>
      <c r="C41" s="150" t="s">
        <v>91</v>
      </c>
      <c r="D41" s="151"/>
      <c r="E41" s="149"/>
      <c r="F41" s="565"/>
      <c r="G41" s="565"/>
      <c r="H41" s="157"/>
      <c r="I41" s="179"/>
      <c r="K41" s="157"/>
      <c r="M41" s="180"/>
      <c r="N41" s="180"/>
      <c r="O41" s="181"/>
    </row>
    <row r="42" spans="2:16">
      <c r="B42" s="142">
        <v>29</v>
      </c>
      <c r="C42" s="174" t="s">
        <v>9</v>
      </c>
      <c r="D42" s="51"/>
      <c r="E42" s="52" t="s">
        <v>47</v>
      </c>
      <c r="F42" s="558"/>
      <c r="G42" s="568">
        <v>0</v>
      </c>
      <c r="H42" s="182"/>
      <c r="I42" s="318">
        <v>0</v>
      </c>
      <c r="J42" s="174"/>
      <c r="K42" s="174"/>
      <c r="M42" s="185"/>
      <c r="N42" s="53"/>
      <c r="O42" s="183">
        <v>0</v>
      </c>
      <c r="P42" s="55"/>
    </row>
    <row r="43" spans="2:16">
      <c r="B43" s="49">
        <v>30</v>
      </c>
      <c r="C43" s="172" t="s">
        <v>146</v>
      </c>
      <c r="D43" s="51"/>
      <c r="E43" s="115"/>
      <c r="F43" s="558"/>
      <c r="G43" s="568"/>
      <c r="H43" s="182"/>
      <c r="I43" s="317"/>
      <c r="K43" s="157"/>
      <c r="M43" s="184"/>
      <c r="N43" s="53"/>
      <c r="O43" s="183"/>
      <c r="P43" s="55"/>
    </row>
    <row r="44" spans="2:16">
      <c r="B44" s="49">
        <v>31</v>
      </c>
      <c r="C44" s="67" t="s">
        <v>144</v>
      </c>
      <c r="D44" s="51"/>
      <c r="E44" s="52" t="s">
        <v>92</v>
      </c>
      <c r="F44" s="558">
        <v>191</v>
      </c>
      <c r="G44" s="568">
        <v>431839404</v>
      </c>
      <c r="H44" s="157"/>
      <c r="I44" s="574">
        <v>17478407</v>
      </c>
      <c r="J44" s="174"/>
      <c r="K44" s="157"/>
      <c r="M44" s="185"/>
      <c r="N44" s="53"/>
      <c r="O44" s="183"/>
      <c r="P44" s="55"/>
    </row>
    <row r="45" spans="2:16">
      <c r="B45" s="49">
        <v>32</v>
      </c>
      <c r="C45" s="67" t="s">
        <v>145</v>
      </c>
      <c r="D45" s="51"/>
      <c r="E45" s="52" t="s">
        <v>199</v>
      </c>
      <c r="F45" s="566">
        <v>11</v>
      </c>
      <c r="G45" s="569">
        <v>280370242</v>
      </c>
      <c r="I45" s="569">
        <v>6119015</v>
      </c>
      <c r="M45" s="110"/>
      <c r="N45" s="53"/>
      <c r="O45" s="183"/>
      <c r="P45" s="55"/>
    </row>
    <row r="46" spans="2:16" s="168" customFormat="1">
      <c r="B46" s="49">
        <v>33</v>
      </c>
      <c r="C46" s="186" t="s">
        <v>152</v>
      </c>
      <c r="D46" s="161"/>
      <c r="E46" s="178"/>
      <c r="F46" s="567">
        <f>SUM(F42:F45)</f>
        <v>202</v>
      </c>
      <c r="G46" s="571">
        <f>SUM(G42:G45)</f>
        <v>712209646</v>
      </c>
      <c r="H46" s="64"/>
      <c r="I46" s="575">
        <f>SUM(I42:I45)</f>
        <v>23597422</v>
      </c>
      <c r="J46" s="64"/>
      <c r="K46" s="64"/>
      <c r="M46" s="327"/>
      <c r="N46" s="188"/>
      <c r="O46" s="189"/>
      <c r="P46" s="64"/>
    </row>
    <row r="47" spans="2:16" s="168" customFormat="1">
      <c r="B47" s="147">
        <v>34</v>
      </c>
      <c r="C47" s="186" t="s">
        <v>93</v>
      </c>
      <c r="D47" s="190"/>
      <c r="E47" s="178"/>
      <c r="F47" s="567">
        <f>+F46+F40</f>
        <v>213347</v>
      </c>
      <c r="G47" s="571">
        <f>G40+G46</f>
        <v>948964272</v>
      </c>
      <c r="H47" s="164"/>
      <c r="I47" s="573">
        <f>I40+I46</f>
        <v>232571029</v>
      </c>
      <c r="J47" s="164"/>
      <c r="K47" s="164"/>
      <c r="M47" s="328"/>
      <c r="N47" s="191">
        <f>N40+SUM(N42:N46)</f>
        <v>3288449.1659999993</v>
      </c>
      <c r="O47" s="167">
        <f>N47/I47</f>
        <v>1.4139547733608726E-2</v>
      </c>
      <c r="P47" s="64"/>
    </row>
    <row r="48" spans="2:16" s="55" customFormat="1" hidden="1" outlineLevel="1">
      <c r="B48" s="149"/>
      <c r="C48" s="150"/>
      <c r="D48" s="192"/>
      <c r="E48" s="127"/>
      <c r="F48" s="322"/>
      <c r="G48" s="322"/>
      <c r="H48" s="157"/>
      <c r="I48" s="179"/>
      <c r="K48" s="157"/>
      <c r="M48" s="111"/>
    </row>
    <row r="49" spans="2:16" collapsed="1">
      <c r="I49" s="56"/>
      <c r="K49" s="157"/>
      <c r="P49" s="55"/>
    </row>
    <row r="50" spans="2:16">
      <c r="B50" s="65"/>
      <c r="C50" s="57"/>
      <c r="D50" s="57"/>
      <c r="E50" s="93"/>
      <c r="F50" s="57"/>
      <c r="G50" s="57"/>
      <c r="H50" s="174"/>
      <c r="I50" s="57"/>
    </row>
    <row r="51" spans="2:16">
      <c r="B51" s="66"/>
      <c r="C51" s="58"/>
      <c r="D51" s="58"/>
      <c r="E51" s="60"/>
      <c r="F51" s="58"/>
      <c r="G51" s="58"/>
      <c r="H51" s="193"/>
      <c r="I51" s="58"/>
    </row>
    <row r="52" spans="2:16" ht="9" customHeight="1">
      <c r="B52" s="60"/>
      <c r="C52" s="58"/>
      <c r="D52" s="58"/>
      <c r="E52" s="60"/>
      <c r="F52" s="58"/>
      <c r="G52" s="58"/>
      <c r="H52" s="193"/>
      <c r="I52" s="58"/>
    </row>
    <row r="53" spans="2:16">
      <c r="B53" s="61"/>
      <c r="C53" s="59"/>
      <c r="D53" s="57"/>
      <c r="E53" s="93"/>
      <c r="F53" s="57"/>
      <c r="G53" s="57"/>
      <c r="H53" s="174"/>
      <c r="I53" s="57"/>
    </row>
    <row r="54" spans="2:16">
      <c r="B54" s="61"/>
      <c r="C54" s="59"/>
      <c r="D54" s="59"/>
      <c r="E54" s="61"/>
      <c r="F54" s="319"/>
      <c r="G54" s="319"/>
      <c r="H54" s="194"/>
      <c r="I54" s="319"/>
      <c r="J54" s="64"/>
    </row>
    <row r="55" spans="2:16">
      <c r="B55" s="62"/>
      <c r="F55" s="95"/>
      <c r="G55" s="95"/>
      <c r="H55" s="95"/>
      <c r="I55" s="95"/>
      <c r="J55" s="95"/>
    </row>
    <row r="56" spans="2:16">
      <c r="F56" s="96" t="s">
        <v>168</v>
      </c>
      <c r="G56" s="96" t="s">
        <v>169</v>
      </c>
      <c r="H56" s="96"/>
      <c r="I56" s="96" t="s">
        <v>170</v>
      </c>
      <c r="J56" s="96"/>
    </row>
    <row r="57" spans="2:16">
      <c r="F57" s="7"/>
      <c r="G57" s="7"/>
      <c r="H57" s="1"/>
      <c r="I57" s="7"/>
      <c r="J57" s="1"/>
      <c r="K57" s="1"/>
    </row>
    <row r="58" spans="2:16">
      <c r="E58" s="63">
        <v>503</v>
      </c>
      <c r="F58" s="7">
        <f>F12</f>
        <v>186554</v>
      </c>
      <c r="G58" s="7">
        <f>G12</f>
        <v>121584359</v>
      </c>
      <c r="H58" s="1"/>
      <c r="I58" s="7">
        <f>I12</f>
        <v>115132467</v>
      </c>
      <c r="J58" s="1"/>
      <c r="K58" s="1"/>
    </row>
    <row r="59" spans="2:16">
      <c r="E59" s="63">
        <v>504</v>
      </c>
      <c r="F59" s="7">
        <f>F19</f>
        <v>26029</v>
      </c>
      <c r="G59" s="7">
        <f>G19</f>
        <v>86047772</v>
      </c>
      <c r="H59" s="1"/>
      <c r="I59" s="7">
        <f>I19</f>
        <v>73741299</v>
      </c>
      <c r="J59" s="1"/>
      <c r="K59" s="1"/>
    </row>
    <row r="60" spans="2:16">
      <c r="F60" s="7"/>
      <c r="G60" s="7"/>
      <c r="H60" s="1"/>
      <c r="I60" s="7"/>
      <c r="J60" s="1"/>
      <c r="K60" s="1"/>
    </row>
    <row r="61" spans="2:16">
      <c r="E61" s="63">
        <v>541</v>
      </c>
      <c r="F61" s="7">
        <f>F14+F21</f>
        <v>0</v>
      </c>
      <c r="G61" s="7">
        <f>G14+G21</f>
        <v>0</v>
      </c>
      <c r="H61" s="1"/>
      <c r="I61" s="7">
        <f>I14+I21</f>
        <v>0</v>
      </c>
      <c r="J61" s="1"/>
      <c r="K61" s="1"/>
    </row>
    <row r="62" spans="2:16">
      <c r="E62" s="63">
        <v>511</v>
      </c>
      <c r="F62" s="7">
        <f>F20+F28</f>
        <v>87</v>
      </c>
      <c r="G62" s="7">
        <f>G20+G28</f>
        <v>13852413</v>
      </c>
      <c r="H62" s="1"/>
      <c r="I62" s="7">
        <f>I20+I28</f>
        <v>9092266</v>
      </c>
      <c r="J62" s="1"/>
      <c r="K62" s="1"/>
    </row>
    <row r="63" spans="2:16">
      <c r="E63" s="63">
        <v>505</v>
      </c>
      <c r="F63" s="7">
        <f>F27</f>
        <v>466</v>
      </c>
      <c r="G63" s="7">
        <f>G27</f>
        <v>11924387</v>
      </c>
      <c r="H63" s="1"/>
      <c r="I63" s="7">
        <f>I27</f>
        <v>8588587</v>
      </c>
      <c r="J63" s="1"/>
      <c r="K63" s="1"/>
    </row>
    <row r="64" spans="2:16">
      <c r="E64" s="63">
        <v>570</v>
      </c>
      <c r="F64" s="7">
        <f>F34</f>
        <v>9</v>
      </c>
      <c r="G64" s="7">
        <f>G34</f>
        <v>2217944</v>
      </c>
      <c r="H64" s="1"/>
      <c r="I64" s="7">
        <f>I34</f>
        <v>1242907</v>
      </c>
      <c r="J64" s="1"/>
      <c r="K64" s="1"/>
    </row>
    <row r="65" spans="2:11">
      <c r="F65" s="7"/>
      <c r="G65" s="7"/>
      <c r="H65" s="1"/>
      <c r="I65" s="7"/>
      <c r="J65" s="1"/>
      <c r="K65" s="1"/>
    </row>
    <row r="66" spans="2:11">
      <c r="E66" s="63" t="s">
        <v>47</v>
      </c>
      <c r="F66" s="7">
        <f>F42</f>
        <v>0</v>
      </c>
      <c r="G66" s="7">
        <f>G42</f>
        <v>0</v>
      </c>
      <c r="H66" s="1"/>
      <c r="I66" s="7">
        <f>I42</f>
        <v>0</v>
      </c>
      <c r="J66" s="1"/>
      <c r="K66" s="1"/>
    </row>
    <row r="67" spans="2:11">
      <c r="E67" s="63">
        <v>663</v>
      </c>
      <c r="F67" s="7">
        <f>F44</f>
        <v>191</v>
      </c>
      <c r="G67" s="7">
        <f>G44</f>
        <v>431839404</v>
      </c>
      <c r="H67" s="1"/>
      <c r="I67" s="7">
        <f>I44</f>
        <v>17478407</v>
      </c>
      <c r="J67" s="1"/>
      <c r="K67" s="1"/>
    </row>
    <row r="68" spans="2:11">
      <c r="E68" s="63" t="s">
        <v>199</v>
      </c>
      <c r="F68" s="8">
        <f>F45</f>
        <v>11</v>
      </c>
      <c r="G68" s="8">
        <f>G45</f>
        <v>280370242</v>
      </c>
      <c r="H68" s="8"/>
      <c r="I68" s="8">
        <f>I45</f>
        <v>6119015</v>
      </c>
      <c r="J68" s="8"/>
      <c r="K68" s="1"/>
    </row>
    <row r="69" spans="2:11" s="168" customFormat="1">
      <c r="B69" s="195"/>
      <c r="E69" s="195"/>
      <c r="F69" s="88">
        <f>SUM(F57:F68)</f>
        <v>213347</v>
      </c>
      <c r="G69" s="88">
        <f>SUM(G57:G68)</f>
        <v>947836521</v>
      </c>
      <c r="H69" s="71"/>
      <c r="I69" s="88">
        <f>SUM(I57:I68)</f>
        <v>231394948</v>
      </c>
      <c r="J69" s="71"/>
      <c r="K69" s="71"/>
    </row>
    <row r="75" spans="2:11">
      <c r="F75" s="96" t="str">
        <f t="shared" ref="E75:J88" si="0">F56</f>
        <v>BILLS</v>
      </c>
      <c r="G75" s="96" t="str">
        <f t="shared" si="0"/>
        <v xml:space="preserve">THERMS </v>
      </c>
      <c r="H75" s="96"/>
      <c r="I75" s="96" t="str">
        <f t="shared" si="0"/>
        <v>REVS</v>
      </c>
      <c r="J75" s="96">
        <f t="shared" si="0"/>
        <v>0</v>
      </c>
    </row>
    <row r="76" spans="2:11">
      <c r="E76" s="63">
        <f t="shared" si="0"/>
        <v>0</v>
      </c>
      <c r="F76" s="7">
        <f t="shared" si="0"/>
        <v>0</v>
      </c>
      <c r="G76" s="7">
        <f t="shared" si="0"/>
        <v>0</v>
      </c>
      <c r="H76" s="1"/>
      <c r="I76" s="7">
        <f t="shared" si="0"/>
        <v>0</v>
      </c>
      <c r="J76" s="1">
        <f t="shared" si="0"/>
        <v>0</v>
      </c>
    </row>
    <row r="77" spans="2:11">
      <c r="E77" s="63">
        <f t="shared" si="0"/>
        <v>503</v>
      </c>
      <c r="F77" s="7">
        <f t="shared" si="0"/>
        <v>186554</v>
      </c>
      <c r="G77" s="7">
        <f>G58+G15+G16</f>
        <v>122109645</v>
      </c>
      <c r="H77" s="1"/>
      <c r="I77" s="7">
        <f>I58+I15+I16</f>
        <v>115712024</v>
      </c>
      <c r="J77" s="1">
        <f t="shared" si="0"/>
        <v>0</v>
      </c>
    </row>
    <row r="78" spans="2:11">
      <c r="E78" s="63">
        <f t="shared" si="0"/>
        <v>504</v>
      </c>
      <c r="F78" s="7">
        <f t="shared" si="0"/>
        <v>26029</v>
      </c>
      <c r="G78" s="7">
        <f>G59+G22+G23+G24</f>
        <v>86645011</v>
      </c>
      <c r="H78" s="1"/>
      <c r="I78" s="7">
        <f>I59+I22+I23+I24</f>
        <v>74328878</v>
      </c>
      <c r="J78" s="1">
        <f t="shared" si="0"/>
        <v>0</v>
      </c>
    </row>
    <row r="79" spans="2:11">
      <c r="E79" s="63">
        <f t="shared" si="0"/>
        <v>0</v>
      </c>
      <c r="F79" s="7">
        <f t="shared" si="0"/>
        <v>0</v>
      </c>
      <c r="G79" s="7">
        <f t="shared" si="0"/>
        <v>0</v>
      </c>
      <c r="H79" s="1"/>
      <c r="I79" s="7">
        <f t="shared" si="0"/>
        <v>0</v>
      </c>
      <c r="J79" s="1">
        <f t="shared" si="0"/>
        <v>0</v>
      </c>
    </row>
    <row r="80" spans="2:11">
      <c r="E80" s="63">
        <f t="shared" si="0"/>
        <v>541</v>
      </c>
      <c r="F80" s="7">
        <f t="shared" si="0"/>
        <v>0</v>
      </c>
      <c r="G80" s="7">
        <f t="shared" si="0"/>
        <v>0</v>
      </c>
      <c r="H80" s="1"/>
      <c r="I80" s="7">
        <f t="shared" si="0"/>
        <v>0</v>
      </c>
      <c r="J80" s="1">
        <f t="shared" si="0"/>
        <v>0</v>
      </c>
    </row>
    <row r="81" spans="5:10">
      <c r="E81" s="63">
        <f t="shared" si="0"/>
        <v>511</v>
      </c>
      <c r="F81" s="7">
        <f t="shared" si="0"/>
        <v>87</v>
      </c>
      <c r="G81" s="7">
        <f t="shared" si="0"/>
        <v>13852413</v>
      </c>
      <c r="H81" s="1"/>
      <c r="I81" s="7">
        <f t="shared" si="0"/>
        <v>9092266</v>
      </c>
      <c r="J81" s="1">
        <f t="shared" si="0"/>
        <v>0</v>
      </c>
    </row>
    <row r="82" spans="5:10">
      <c r="E82" s="63">
        <f t="shared" si="0"/>
        <v>505</v>
      </c>
      <c r="F82" s="7">
        <f t="shared" si="0"/>
        <v>466</v>
      </c>
      <c r="G82" s="7">
        <f t="shared" si="0"/>
        <v>11924387</v>
      </c>
      <c r="H82" s="1"/>
      <c r="I82" s="7">
        <f t="shared" si="0"/>
        <v>8588587</v>
      </c>
      <c r="J82" s="1">
        <f t="shared" si="0"/>
        <v>0</v>
      </c>
    </row>
    <row r="83" spans="5:10">
      <c r="E83" s="63">
        <f t="shared" si="0"/>
        <v>570</v>
      </c>
      <c r="F83" s="7">
        <f t="shared" si="0"/>
        <v>9</v>
      </c>
      <c r="G83" s="7">
        <f t="shared" si="0"/>
        <v>2217944</v>
      </c>
      <c r="H83" s="1"/>
      <c r="I83" s="7">
        <f t="shared" si="0"/>
        <v>1242907</v>
      </c>
      <c r="J83" s="1">
        <f t="shared" si="0"/>
        <v>0</v>
      </c>
    </row>
    <row r="84" spans="5:10">
      <c r="E84" s="63">
        <f t="shared" si="0"/>
        <v>0</v>
      </c>
      <c r="F84" s="7">
        <f t="shared" si="0"/>
        <v>0</v>
      </c>
      <c r="G84" s="7">
        <f t="shared" si="0"/>
        <v>0</v>
      </c>
      <c r="H84" s="1"/>
      <c r="I84" s="7">
        <f t="shared" si="0"/>
        <v>0</v>
      </c>
      <c r="J84" s="1">
        <f t="shared" si="0"/>
        <v>0</v>
      </c>
    </row>
    <row r="85" spans="5:10">
      <c r="E85" s="63" t="str">
        <f t="shared" si="0"/>
        <v>685/686</v>
      </c>
      <c r="F85" s="7">
        <f t="shared" si="0"/>
        <v>0</v>
      </c>
      <c r="G85" s="7">
        <f t="shared" si="0"/>
        <v>0</v>
      </c>
      <c r="H85" s="1"/>
      <c r="I85" s="7">
        <f t="shared" si="0"/>
        <v>0</v>
      </c>
      <c r="J85" s="1">
        <f t="shared" si="0"/>
        <v>0</v>
      </c>
    </row>
    <row r="86" spans="5:10">
      <c r="E86" s="63">
        <f t="shared" si="0"/>
        <v>663</v>
      </c>
      <c r="F86" s="7">
        <f t="shared" si="0"/>
        <v>191</v>
      </c>
      <c r="G86" s="7">
        <f t="shared" si="0"/>
        <v>431839404</v>
      </c>
      <c r="H86" s="1"/>
      <c r="I86" s="7">
        <f t="shared" si="0"/>
        <v>17478407</v>
      </c>
      <c r="J86" s="1">
        <f t="shared" si="0"/>
        <v>0</v>
      </c>
    </row>
    <row r="87" spans="5:10">
      <c r="E87" s="63" t="str">
        <f t="shared" si="0"/>
        <v>9xx</v>
      </c>
      <c r="F87" s="8">
        <f t="shared" si="0"/>
        <v>11</v>
      </c>
      <c r="G87" s="8">
        <f t="shared" si="0"/>
        <v>280370242</v>
      </c>
      <c r="H87" s="8"/>
      <c r="I87" s="8">
        <f t="shared" si="0"/>
        <v>6119015</v>
      </c>
      <c r="J87" s="8">
        <f t="shared" si="0"/>
        <v>0</v>
      </c>
    </row>
    <row r="88" spans="5:10">
      <c r="F88" s="88">
        <f>SUM(F76:F87)</f>
        <v>213347</v>
      </c>
      <c r="G88" s="88">
        <f>SUM(G76:G87)</f>
        <v>948959046</v>
      </c>
      <c r="H88" s="71"/>
      <c r="I88" s="88">
        <f>SUM(I76:I87)</f>
        <v>232562084</v>
      </c>
      <c r="J88" s="71">
        <f t="shared" si="0"/>
        <v>0</v>
      </c>
    </row>
    <row r="89" spans="5:10">
      <c r="F89" s="168"/>
      <c r="G89" s="168"/>
      <c r="H89" s="64"/>
      <c r="I89" s="168"/>
      <c r="J89" s="64"/>
    </row>
  </sheetData>
  <mergeCells count="4">
    <mergeCell ref="C4:K4"/>
    <mergeCell ref="C1:O1"/>
    <mergeCell ref="C2:O2"/>
    <mergeCell ref="C3:O3"/>
  </mergeCells>
  <phoneticPr fontId="12" type="noConversion"/>
  <printOptions horizontalCentered="1"/>
  <pageMargins left="0.25" right="0.25" top="1" bottom="1" header="0.5" footer="0.5"/>
  <pageSetup scale="10" orientation="portrait" r:id="rId1"/>
  <headerFooter scaleWithDoc="0" alignWithMargins="0">
    <oddFooter>&amp;L
&amp;A&amp;R&amp;P/&amp;N</oddFooter>
  </headerFooter>
  <rowBreaks count="1" manualBreakCount="1">
    <brk id="5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/>
  <dimension ref="A1"/>
  <sheetViews>
    <sheetView workbookViewId="0">
      <selection activeCell="G8" sqref="G8"/>
    </sheetView>
  </sheetViews>
  <sheetFormatPr defaultRowHeight="15"/>
  <cols>
    <col min="1" max="16384" width="9.33203125" style="35"/>
  </cols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2018-09-17T07:00:00+00:00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180789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F13A79C182C7B4981409D205966225A" ma:contentTypeVersion="76" ma:contentTypeDescription="" ma:contentTypeScope="" ma:versionID="e16e5a13a8ca9e0342de0bef507957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51F15-1CD4-40B1-B080-065AF4D43266}"/>
</file>

<file path=customXml/itemProps2.xml><?xml version="1.0" encoding="utf-8"?>
<ds:datastoreItem xmlns:ds="http://schemas.openxmlformats.org/officeDocument/2006/customXml" ds:itemID="{87FB4021-4702-4D4C-9FCC-DBD9B17A2DAC}"/>
</file>

<file path=customXml/itemProps3.xml><?xml version="1.0" encoding="utf-8"?>
<ds:datastoreItem xmlns:ds="http://schemas.openxmlformats.org/officeDocument/2006/customXml" ds:itemID="{E23F1E5A-BE38-4D87-9B30-CBD2D895A9F3}"/>
</file>

<file path=customXml/itemProps4.xml><?xml version="1.0" encoding="utf-8"?>
<ds:datastoreItem xmlns:ds="http://schemas.openxmlformats.org/officeDocument/2006/customXml" ds:itemID="{6CD56118-1D42-4EDA-847A-8C2C9E25C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Table of Contents</vt:lpstr>
      <vt:lpstr>CPA Summary of Def. Accts.</vt:lpstr>
      <vt:lpstr>CPA Proposed Rate 596</vt:lpstr>
      <vt:lpstr>CPA Amount of Change</vt:lpstr>
      <vt:lpstr>CPA Cost by Class</vt:lpstr>
      <vt:lpstr>CPA Proposed Typical Bill</vt:lpstr>
      <vt:lpstr>Pipeline Workpapers---&gt;</vt:lpstr>
      <vt:lpstr>Ex-1</vt:lpstr>
      <vt:lpstr>Ex-2</vt:lpstr>
      <vt:lpstr>Ex-3</vt:lpstr>
      <vt:lpstr>Ex-4</vt:lpstr>
      <vt:lpstr>Workpapers---&gt;</vt:lpstr>
      <vt:lpstr>Balances at 7-31-2018</vt:lpstr>
      <vt:lpstr>Int calc thru 10-31-2018</vt:lpstr>
      <vt:lpstr>Amort Calc thru 10-31-2018</vt:lpstr>
      <vt:lpstr>EstimatedBalances</vt:lpstr>
      <vt:lpstr>Int during Amort</vt:lpstr>
      <vt:lpstr>Test Period Volumes</vt:lpstr>
      <vt:lpstr>Bills-Therms-Revs</vt:lpstr>
      <vt:lpstr>Sheet1</vt:lpstr>
      <vt:lpstr>'Balances at 7-31-2018'!BalancesJuly</vt:lpstr>
      <vt:lpstr>PGAPeriodVolumes</vt:lpstr>
      <vt:lpstr>'Bills-Therms-Revs'!Print_Area</vt:lpstr>
      <vt:lpstr>'CPA Proposed Rate 596'!Print_Area</vt:lpstr>
      <vt:lpstr>'Test Period Volumes'!Print_Area</vt:lpstr>
      <vt:lpstr>'Int during Amort'!Print_Titles</vt:lpstr>
      <vt:lpstr>TestPeriodVolumes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2018-09-10T22:15:55Z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0x0101006E56B4D1795A2E4DB2F0B01679ED314A007F13A79C182C7B4981409D205966225A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