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/>
  </bookViews>
  <sheets>
    <sheet name="2017 SAC PROJECTIONS" sheetId="1" r:id="rId1"/>
  </sheets>
  <definedNames>
    <definedName name="_xlnm.Print_Titles" localSheetId="0">'2017 SAC PROJECTIONS'!$5:$8</definedName>
  </definedNames>
  <calcPr calcId="152511"/>
</workbook>
</file>

<file path=xl/calcChain.xml><?xml version="1.0" encoding="utf-8"?>
<calcChain xmlns="http://schemas.openxmlformats.org/spreadsheetml/2006/main">
  <c r="D17" i="1" l="1"/>
  <c r="D147" i="1" l="1"/>
  <c r="F25" i="1"/>
  <c r="D25" i="1"/>
  <c r="D69" i="1"/>
  <c r="D24" i="1"/>
  <c r="D19" i="1"/>
  <c r="H144" i="1" l="1"/>
  <c r="F140" i="1"/>
  <c r="H140" i="1" s="1"/>
  <c r="F139" i="1"/>
  <c r="H139" i="1" s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H119" i="1" s="1"/>
  <c r="F118" i="1"/>
  <c r="H118" i="1" s="1"/>
  <c r="F117" i="1"/>
  <c r="H117" i="1" s="1"/>
  <c r="F116" i="1"/>
  <c r="F115" i="1"/>
  <c r="H115" i="1" s="1"/>
  <c r="F114" i="1"/>
  <c r="H114" i="1" s="1"/>
  <c r="F113" i="1"/>
  <c r="H113" i="1" s="1"/>
  <c r="F112" i="1"/>
  <c r="F111" i="1"/>
  <c r="H111" i="1" s="1"/>
  <c r="F110" i="1"/>
  <c r="H110" i="1" s="1"/>
  <c r="F109" i="1"/>
  <c r="F108" i="1"/>
  <c r="F107" i="1"/>
  <c r="H107" i="1" s="1"/>
  <c r="F106" i="1"/>
  <c r="F105" i="1"/>
  <c r="F104" i="1"/>
  <c r="H104" i="1" s="1"/>
  <c r="F103" i="1"/>
  <c r="H103" i="1" s="1"/>
  <c r="F102" i="1"/>
  <c r="H102" i="1" s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H61" i="1" s="1"/>
  <c r="F60" i="1"/>
  <c r="F59" i="1"/>
  <c r="F58" i="1"/>
  <c r="H58" i="1" s="1"/>
  <c r="F57" i="1"/>
  <c r="H57" i="1" s="1"/>
  <c r="F56" i="1"/>
  <c r="F55" i="1"/>
  <c r="H55" i="1" s="1"/>
  <c r="F54" i="1"/>
  <c r="H54" i="1" s="1"/>
  <c r="F53" i="1"/>
  <c r="H53" i="1" s="1"/>
  <c r="F52" i="1"/>
  <c r="H52" i="1" s="1"/>
  <c r="F51" i="1"/>
  <c r="H51" i="1" s="1"/>
  <c r="F50" i="1"/>
  <c r="F49" i="1"/>
  <c r="F48" i="1"/>
  <c r="F47" i="1"/>
  <c r="F46" i="1"/>
  <c r="H46" i="1" s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H13" i="1" s="1"/>
  <c r="F12" i="1"/>
  <c r="F11" i="1"/>
  <c r="F10" i="1"/>
  <c r="G147" i="1"/>
  <c r="H145" i="1"/>
  <c r="H143" i="1"/>
  <c r="H138" i="1"/>
  <c r="H120" i="1"/>
  <c r="H116" i="1"/>
  <c r="H112" i="1"/>
  <c r="H109" i="1"/>
  <c r="H108" i="1"/>
  <c r="H106" i="1"/>
  <c r="H105" i="1"/>
  <c r="H101" i="1"/>
  <c r="H56" i="1"/>
  <c r="H36" i="1"/>
  <c r="H30" i="1"/>
  <c r="H137" i="1" l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C147" i="1" l="1"/>
  <c r="F147" i="1" l="1"/>
  <c r="H147" i="1" s="1"/>
  <c r="H10" i="1" l="1"/>
</calcChain>
</file>

<file path=xl/comments1.xml><?xml version="1.0" encoding="utf-8"?>
<comments xmlns="http://schemas.openxmlformats.org/spreadsheetml/2006/main">
  <authors>
    <author>Tray Caldwell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dose = 15+10+40+1.1+5+11=
82.1+12,000=12,082.1 before Dec. waste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correct to actual, check dose if volume not in block 10
</t>
        </r>
      </text>
    </comment>
  </commentList>
</comments>
</file>

<file path=xl/sharedStrings.xml><?xml version="1.0" encoding="utf-8"?>
<sst xmlns="http://schemas.openxmlformats.org/spreadsheetml/2006/main" count="295" uniqueCount="292">
  <si>
    <t>VOLUME</t>
  </si>
  <si>
    <t>CHARGES</t>
  </si>
  <si>
    <t>SITE USE</t>
  </si>
  <si>
    <t>CU FT YTD</t>
  </si>
  <si>
    <t>ESTIMATED</t>
  </si>
  <si>
    <t>SAC</t>
  </si>
  <si>
    <t>DUE OR</t>
  </si>
  <si>
    <t>PERMIT #</t>
  </si>
  <si>
    <t>GENERATOR NAME</t>
  </si>
  <si>
    <t>BLOCK</t>
  </si>
  <si>
    <t>RECALCULATED</t>
  </si>
  <si>
    <t>INVOICED</t>
  </si>
  <si>
    <t>REFUND (-)</t>
  </si>
  <si>
    <t>COMMENTS</t>
  </si>
  <si>
    <t>G1001</t>
  </si>
  <si>
    <t>HCS CORPORATION</t>
  </si>
  <si>
    <t>G1002</t>
  </si>
  <si>
    <t>G1004</t>
  </si>
  <si>
    <t>G1006</t>
  </si>
  <si>
    <t>G1008</t>
  </si>
  <si>
    <t>FRED HUTCHINSON CANCER RESEARCH CENTER</t>
  </si>
  <si>
    <t>G1011</t>
  </si>
  <si>
    <t>SEATTLE BIOMEDICAL RESEARCH INSTITUTE</t>
  </si>
  <si>
    <t>G1014</t>
  </si>
  <si>
    <t>G1015</t>
  </si>
  <si>
    <t>G1017</t>
  </si>
  <si>
    <t>ZYMOGENETICS, INC.</t>
  </si>
  <si>
    <t>G1018</t>
  </si>
  <si>
    <t>G1022</t>
  </si>
  <si>
    <t>BOEING COMPANY, THE</t>
  </si>
  <si>
    <t>G1027</t>
  </si>
  <si>
    <t>BENAROYA RESEARCH INSTITUTE AT VIRGINIA MASON</t>
  </si>
  <si>
    <t>G1028</t>
  </si>
  <si>
    <t>G1029</t>
  </si>
  <si>
    <t>G1032</t>
  </si>
  <si>
    <t>G1033</t>
  </si>
  <si>
    <t>WASHINGTON STATE UNIVERSITY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</si>
  <si>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</si>
  <si>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</si>
  <si>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</si>
  <si>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</si>
  <si>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</si>
  <si>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</si>
  <si>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G1076</t>
  </si>
  <si>
    <t>US NAVY (WASHINGTON SITES)</t>
  </si>
  <si>
    <t>G1080</t>
  </si>
  <si>
    <t>US ARMY (WASHINGTON SITES)</t>
  </si>
  <si>
    <t>G1096</t>
  </si>
  <si>
    <t>G1103</t>
  </si>
  <si>
    <t>G1108</t>
  </si>
  <si>
    <t>DENDREON CORPORATION</t>
  </si>
  <si>
    <t>G1126</t>
  </si>
  <si>
    <t>G1137</t>
  </si>
  <si>
    <t>G1149</t>
  </si>
  <si>
    <t>ISORAY MEDICAL INC.</t>
  </si>
  <si>
    <t>G1150</t>
  </si>
  <si>
    <t>SCHNITZER STEEL OF TACOMA</t>
  </si>
  <si>
    <t>G1154</t>
  </si>
  <si>
    <t>G2012</t>
  </si>
  <si>
    <t>G2016</t>
  </si>
  <si>
    <t>OREGON HEALTH &amp; SCIENCE UNIVERSITY</t>
  </si>
  <si>
    <t>G2017</t>
  </si>
  <si>
    <t>G2020</t>
  </si>
  <si>
    <t>G2021</t>
  </si>
  <si>
    <t>G2022</t>
  </si>
  <si>
    <t>OREGON STATE UNIVERSITY</t>
  </si>
  <si>
    <t>G2025</t>
  </si>
  <si>
    <t>PCC STRUCTURALS</t>
  </si>
  <si>
    <t>G2031</t>
  </si>
  <si>
    <t>VA MEDICAL CENTER - PORTLAND</t>
  </si>
  <si>
    <t>G2032</t>
  </si>
  <si>
    <t>G2035</t>
  </si>
  <si>
    <t>G2042</t>
  </si>
  <si>
    <t>US ARMY (ALASKA SITES)</t>
  </si>
  <si>
    <t>G2049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</si>
  <si>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</si>
  <si>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</si>
  <si>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</si>
  <si>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</si>
  <si>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</si>
  <si>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</si>
  <si>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</si>
  <si>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</si>
  <si>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</si>
  <si>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</si>
  <si>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</si>
  <si>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</si>
  <si>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</si>
  <si>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</si>
  <si>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G2066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</si>
  <si>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</si>
  <si>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</si>
  <si>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</si>
  <si>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</si>
  <si>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</si>
  <si>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</si>
  <si>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</si>
  <si>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</si>
  <si>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</si>
  <si>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</si>
  <si>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</si>
  <si>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G2122</t>
  </si>
  <si>
    <t>SCHNITZER STEEL PRODUCTS COMPANY</t>
  </si>
  <si>
    <t>G2124</t>
  </si>
  <si>
    <t>REED COLLEGE</t>
  </si>
  <si>
    <t>G2130</t>
  </si>
  <si>
    <t>G2131</t>
  </si>
  <si>
    <t>G2140</t>
  </si>
  <si>
    <t>G2151</t>
  </si>
  <si>
    <t>INTERNATIONAL ISOTOPES INC.</t>
  </si>
  <si>
    <t>G2155</t>
  </si>
  <si>
    <t>BYU - IDAHO</t>
  </si>
  <si>
    <t>G2167</t>
  </si>
  <si>
    <t>G2173</t>
  </si>
  <si>
    <t>G3007</t>
  </si>
  <si>
    <t>G3028</t>
  </si>
  <si>
    <t>UNIVERSITY OF NEVADA - LAS VEGAS</t>
  </si>
  <si>
    <t>G3037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</si>
  <si>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</si>
  <si>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</si>
  <si>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</si>
  <si>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</si>
  <si>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</si>
  <si>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</si>
  <si>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</si>
  <si>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</si>
  <si>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</si>
  <si>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</si>
  <si>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</si>
  <si>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</si>
  <si>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</si>
  <si>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G3095</t>
  </si>
  <si>
    <t>THERMO MF PHYSICS CORP</t>
  </si>
  <si>
    <t>G3124</t>
  </si>
  <si>
    <t>US NAVY (NEVADA SITES)</t>
  </si>
  <si>
    <t>G3150</t>
  </si>
  <si>
    <t>PARTICLE MEASURING SYSTEMS INC.</t>
  </si>
  <si>
    <t>G3006</t>
  </si>
  <si>
    <t>ACTUAL VOLUME THROUGH OCTOBER 31, ESTIMATES FOR REST OF YEAR</t>
  </si>
  <si>
    <t>= EDUCATIONAL RESEARCH INSTITUTION</t>
  </si>
  <si>
    <t>G1156</t>
  </si>
  <si>
    <t>SEATTLE CHILDREN'S HOSPITAL</t>
  </si>
  <si>
    <t>G1173</t>
  </si>
  <si>
    <t>INSTITUTE FOR SYSTEMS BIOLOGY</t>
  </si>
  <si>
    <t>G1191</t>
  </si>
  <si>
    <t>R.J. LEE GROUP, INC.</t>
  </si>
  <si>
    <t>UNIVERSITY OF COLORADO - DENVER</t>
  </si>
  <si>
    <t>G2193</t>
  </si>
  <si>
    <t>METRO METALS NORTHWEST, INC.</t>
  </si>
  <si>
    <t>G1200</t>
  </si>
  <si>
    <t>CARDINAL HEALTH PET MANUFACTURING</t>
  </si>
  <si>
    <t>G3062</t>
  </si>
  <si>
    <t>US NAVY (NEW MEXICO SITES)</t>
  </si>
  <si>
    <t>G2080</t>
  </si>
  <si>
    <t>ENERGY NORTHWEST</t>
  </si>
  <si>
    <t>PACIFIC NORTHWEST DIABETES RESEARCH INSTITUTE</t>
  </si>
  <si>
    <t>PERMA-FIX NORTHWEST, INC.</t>
  </si>
  <si>
    <t>G1166</t>
  </si>
  <si>
    <t>DAWN MINING COMPANY</t>
  </si>
  <si>
    <t>G2034</t>
  </si>
  <si>
    <t>G3035</t>
  </si>
  <si>
    <t>G3183</t>
  </si>
  <si>
    <t>MONTANA STATE UNIVERSITY</t>
  </si>
  <si>
    <t>COLORADO STATE UNIVERSITY</t>
  </si>
  <si>
    <t>UNIVERSITY OF NORTHERN COLORADO</t>
  </si>
  <si>
    <t>ARUP, INC.</t>
  </si>
  <si>
    <t>OREGON PUBLIC HEALTH, RADIATION PROTECTION SERVICES</t>
  </si>
  <si>
    <t>TEST AMERICA</t>
  </si>
  <si>
    <t>US ECOLOGY WASHINGTON, INC.</t>
  </si>
  <si>
    <r>
      <t xml:space="preserve">WESTINGHOUSE, RICHLAND SERVICE CENTER </t>
    </r>
    <r>
      <rPr>
        <b/>
        <sz val="8"/>
        <rFont val="Univers"/>
        <family val="2"/>
      </rPr>
      <t>(PN SERVICES)</t>
    </r>
  </si>
  <si>
    <t>WASHINGTON, UNIVERSITY OF</t>
  </si>
  <si>
    <t>G1026</t>
  </si>
  <si>
    <t>UNITECH SERVICES GROUP</t>
  </si>
  <si>
    <t>MORAVEK BIOCHEMICALS INC.</t>
  </si>
  <si>
    <t>SEATTLE GENETICS, INC.</t>
  </si>
  <si>
    <t>G1207</t>
  </si>
  <si>
    <t>ALLEN INSTITUTE</t>
  </si>
  <si>
    <t>G1210</t>
  </si>
  <si>
    <t>KURION, INC.</t>
  </si>
  <si>
    <t>MONTANA, UNIVERSITY OF</t>
  </si>
  <si>
    <t>UTAH, UNIVERSITY OF</t>
  </si>
  <si>
    <t>US ARMY (UTAH SITES) TOOELE</t>
  </si>
  <si>
    <t>ROCKY MOUNTAIN LABORATORIES, NIAD, NIH</t>
  </si>
  <si>
    <t>US AIR FORCE (ALASKA SITES)</t>
  </si>
  <si>
    <t>US AIR FORCE (HAWAII SITES)</t>
  </si>
  <si>
    <t>U.S. D.O.E., NETL- ALBANY</t>
  </si>
  <si>
    <t>INTERMOUNTAIN HEALTHCARE, INC.</t>
  </si>
  <si>
    <t>QAL-TEK ASSOCIATES LLC</t>
  </si>
  <si>
    <t>UNIVERSITY OF NEVADA - RENO</t>
  </si>
  <si>
    <t>US ARMY (NEW MEXICO SITES)</t>
  </si>
  <si>
    <t>PUGET SOUND NAVAL SHIPYARD</t>
  </si>
  <si>
    <t>PEARL HARBOR NAVAL SHIPYARD</t>
  </si>
  <si>
    <t>BLOODWORKS NORTHWEST</t>
  </si>
  <si>
    <t>G1192</t>
  </si>
  <si>
    <t>ENERGY LABORATORIES</t>
  </si>
  <si>
    <t>G1212</t>
  </si>
  <si>
    <t>CARDINAL HEALTH</t>
  </si>
  <si>
    <t>G2003</t>
  </si>
  <si>
    <t>BRIGHAM YOUNG UNIVERSITY</t>
  </si>
  <si>
    <t>HAWAII, UNIVERSITY OF</t>
  </si>
  <si>
    <t>G2208</t>
  </si>
  <si>
    <t>G2210</t>
  </si>
  <si>
    <t>Not Renewed</t>
  </si>
  <si>
    <t>BASIN ELECTRIC POWER COOPERATIVE</t>
  </si>
  <si>
    <t>APTEVO RESEARCH &amp; DEVELOPMENT LLC</t>
  </si>
  <si>
    <t>PROVIDENCE PORTLAND MEDICAL CENTER</t>
  </si>
  <si>
    <t>UTAH PUBLIC HEALTH LABORATORY</t>
  </si>
  <si>
    <t>SITE AVAILABILITY CHARGES FOR JANUARY, 2018 RATE FILING</t>
  </si>
  <si>
    <t>SITE USE PERMIT LIST OCTOBER 25, 2017</t>
  </si>
  <si>
    <t>FOR 2017</t>
  </si>
  <si>
    <t>2017 SAC</t>
  </si>
  <si>
    <t>G1121</t>
  </si>
  <si>
    <t>CJ BRUYN &amp; CO</t>
  </si>
  <si>
    <t>G1199</t>
  </si>
  <si>
    <t>BRUKER AXS HANDHELD</t>
  </si>
  <si>
    <t>NOAA NATIONAL MARINE FISHERIES</t>
  </si>
  <si>
    <t>G1063</t>
  </si>
  <si>
    <t>PACIFIC LUTHERAN UNIVERSITY</t>
  </si>
  <si>
    <t>G1216</t>
  </si>
  <si>
    <t>ACROWOOD CORPORATION</t>
  </si>
  <si>
    <t>G1217</t>
  </si>
  <si>
    <t>BP WEST COAST PRODUCTS</t>
  </si>
  <si>
    <t>G1218</t>
  </si>
  <si>
    <t>G1219</t>
  </si>
  <si>
    <t>GEORGIA-PACIFIC CONSUMER PRODUCTS (CAMAS) LLC</t>
  </si>
  <si>
    <t>LONGVIEW FIBRE PAPER &amp; PACKAGING INC. (KAPSTONE KRAFT)</t>
  </si>
  <si>
    <t>AVISTA CORP</t>
  </si>
  <si>
    <t>G1220</t>
  </si>
  <si>
    <t>G1221</t>
  </si>
  <si>
    <t>G1222</t>
  </si>
  <si>
    <t>G1223</t>
  </si>
  <si>
    <t>G1224</t>
  </si>
  <si>
    <t>G1225</t>
  </si>
  <si>
    <t>PETNET SOLUTIONS (SPOKANE WA)</t>
  </si>
  <si>
    <t>BALTZO HEALTH PHYSICS SERVICES, INC.</t>
  </si>
  <si>
    <t>MULTICARE DEACONESS HOSPITAL</t>
  </si>
  <si>
    <t>PETNET SOLUTIONS, INC (KENT WA)</t>
  </si>
  <si>
    <t>INTELLECTUAL VENTURES PROPERTY HOLDINGS, LLC</t>
  </si>
  <si>
    <t>UNIVERSITY OF OREGON</t>
  </si>
  <si>
    <t>G2219</t>
  </si>
  <si>
    <t>MATERIALS TESTING &amp; INSPECTION</t>
  </si>
  <si>
    <t>G2220</t>
  </si>
  <si>
    <t xml:space="preserve">RELIANCE TESTING &amp; INSPECTION </t>
  </si>
  <si>
    <t>G2221</t>
  </si>
  <si>
    <t>GREAT WEST ENGINEERING</t>
  </si>
  <si>
    <t>G2222</t>
  </si>
  <si>
    <t>MORRISON MAIERLE INC</t>
  </si>
  <si>
    <t>G2224</t>
  </si>
  <si>
    <t>OREGON RESOURCES CORP</t>
  </si>
  <si>
    <t>G2225</t>
  </si>
  <si>
    <t>WEST ROCK CP</t>
  </si>
  <si>
    <t>G2226</t>
  </si>
  <si>
    <t>CONSOLIDATED ENGINEERING</t>
  </si>
  <si>
    <t>G2227</t>
  </si>
  <si>
    <t>ENERGY SOLUTIONS</t>
  </si>
  <si>
    <t>G2228</t>
  </si>
  <si>
    <t>HARMET DARWIN FREESH</t>
  </si>
  <si>
    <t>G2229</t>
  </si>
  <si>
    <t>KENNECOTT UTAH COPPER</t>
  </si>
  <si>
    <t>G2230</t>
  </si>
  <si>
    <t>SINCLAIR TRANSPORTATION</t>
  </si>
  <si>
    <t>G2231</t>
  </si>
  <si>
    <t>SOLVAY CHEMICALS</t>
  </si>
  <si>
    <t>G2232</t>
  </si>
  <si>
    <t xml:space="preserve">THUNDER BASIN COAL CO </t>
  </si>
  <si>
    <t>G2234</t>
  </si>
  <si>
    <t>PROJECT ENG CONSULTANTS</t>
  </si>
  <si>
    <t>G2235</t>
  </si>
  <si>
    <t>ST. LUKE'S BOISE MEDICAL CTR</t>
  </si>
  <si>
    <t>G2236</t>
  </si>
  <si>
    <t>CHS INC</t>
  </si>
  <si>
    <t>G2218</t>
  </si>
  <si>
    <t>U.S. EPA REGION 8 (OREM RAD SITE)</t>
  </si>
  <si>
    <t>G2223</t>
  </si>
  <si>
    <t>HYDRO GEO &amp; ENVIRONMENTAL, INC.</t>
  </si>
  <si>
    <t>G2233</t>
  </si>
  <si>
    <t>CERTAIN TEED CORPORATION</t>
  </si>
  <si>
    <t>G3038</t>
  </si>
  <si>
    <t>LOVELACE RESPIRATORY RESEARCH INSTITUTE</t>
  </si>
  <si>
    <t>G3188</t>
  </si>
  <si>
    <t>G3189</t>
  </si>
  <si>
    <t>G3190</t>
  </si>
  <si>
    <t>NV ENERGY</t>
  </si>
  <si>
    <t>OLIN CORPORATION</t>
  </si>
  <si>
    <t>U.S. EPA (FIELD OPS LAS VEGAS)</t>
  </si>
  <si>
    <t>NON RENEWALS AS OF 10/25/17</t>
  </si>
  <si>
    <t>UNIVERSITY OF DENVER</t>
  </si>
  <si>
    <t>State appr.waste under old permit.</t>
  </si>
  <si>
    <t>G2237</t>
  </si>
  <si>
    <t>PETNET SOLUTIONS, INC (PORTLAND OR)</t>
  </si>
  <si>
    <t>Dose</t>
  </si>
  <si>
    <t>AREVA,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</si>
</sst>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#,##0.000_);[Red]\(#,##0.000\)"/>
  </numFmts>
  <fonts count="14">
    <font>
      <sz val="10"/>
      <name val="Helv"/>
    </font>
    <font>
      <sz val="10"/>
      <name val="Helv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11"/>
      <name val="Univers"/>
      <family val="2"/>
    </font>
    <font>
      <b/>
      <sz val="10"/>
      <color indexed="8"/>
      <name val="MS Sans Serif"/>
      <family val="2"/>
    </font>
    <font>
      <b/>
      <sz val="11"/>
      <color indexed="8"/>
      <name val="Univers"/>
      <family val="2"/>
    </font>
    <font>
      <b/>
      <sz val="10"/>
      <color rgb="FFFF0000"/>
      <name val="MS Sans Serif"/>
      <family val="2"/>
    </font>
    <font>
      <b/>
      <sz val="8"/>
      <name val="Univers"/>
      <family val="2"/>
    </font>
    <font>
      <b/>
      <sz val="9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0" fontId="2" fillId="0" borderId="0"/>
  </cellStyleXfs>
  <cellXfs count="73">
    <xf numFmtId="0" fontId="0" fillId="0" borderId="0" xfId="0"/>
    <xf numFmtId="38" fontId="4" fillId="0" borderId="0" xfId="3" applyNumberFormat="1" applyFont="1" applyFill="1" applyAlignment="1">
      <alignment horizontal="center"/>
    </xf>
    <xf numFmtId="38" fontId="4" fillId="0" borderId="0" xfId="3" applyNumberFormat="1" applyFont="1" applyAlignment="1">
      <alignment horizontal="right"/>
    </xf>
    <xf numFmtId="0" fontId="4" fillId="0" borderId="0" xfId="6" applyFont="1"/>
    <xf numFmtId="0" fontId="4" fillId="0" borderId="0" xfId="6" applyFont="1" applyBorder="1" applyAlignment="1">
      <alignment horizontal="left"/>
    </xf>
    <xf numFmtId="0" fontId="4" fillId="0" borderId="0" xfId="6" applyFont="1" applyBorder="1" applyAlignment="1">
      <alignment horizontal="centerContinuous"/>
    </xf>
    <xf numFmtId="0" fontId="4" fillId="0" borderId="0" xfId="6" applyFont="1" applyBorder="1" applyAlignment="1"/>
    <xf numFmtId="0" fontId="4" fillId="0" borderId="0" xfId="6" quotePrefix="1" applyFont="1" applyBorder="1" applyAlignment="1">
      <alignment horizontal="left"/>
    </xf>
    <xf numFmtId="0" fontId="4" fillId="0" borderId="0" xfId="6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  <xf numFmtId="38" fontId="4" fillId="0" borderId="0" xfId="3" applyNumberFormat="1" applyFont="1" applyBorder="1" applyAlignment="1">
      <alignment horizontal="center"/>
    </xf>
    <xf numFmtId="38" fontId="4" fillId="0" borderId="0" xfId="3" applyNumberFormat="1" applyFont="1" applyAlignment="1">
      <alignment horizontal="center"/>
    </xf>
    <xf numFmtId="0" fontId="4" fillId="0" borderId="1" xfId="6" applyFont="1" applyBorder="1" applyAlignment="1">
      <alignment horizontal="center"/>
    </xf>
    <xf numFmtId="38" fontId="4" fillId="0" borderId="1" xfId="3" applyNumberFormat="1" applyFont="1" applyFill="1" applyBorder="1" applyAlignment="1">
      <alignment horizontal="center"/>
    </xf>
    <xf numFmtId="0" fontId="2" fillId="0" borderId="0" xfId="6" applyAlignment="1">
      <alignment horizontal="center"/>
    </xf>
    <xf numFmtId="0" fontId="2" fillId="0" borderId="0" xfId="6" applyAlignment="1">
      <alignment horizontal="left"/>
    </xf>
    <xf numFmtId="38" fontId="4" fillId="0" borderId="0" xfId="3" applyNumberFormat="1" applyFont="1" applyFill="1" applyAlignment="1">
      <alignment horizontal="right"/>
    </xf>
    <xf numFmtId="38" fontId="4" fillId="0" borderId="0" xfId="4" applyNumberFormat="1" applyFont="1" applyAlignment="1">
      <alignment horizontal="right"/>
    </xf>
    <xf numFmtId="38" fontId="4" fillId="0" borderId="0" xfId="5" applyNumberFormat="1" applyFont="1" applyFill="1" applyBorder="1" applyAlignment="1">
      <alignment horizontal="right"/>
    </xf>
    <xf numFmtId="38" fontId="4" fillId="0" borderId="0" xfId="2" applyNumberFormat="1" applyFont="1" applyAlignment="1">
      <alignment horizontal="right"/>
    </xf>
    <xf numFmtId="38" fontId="4" fillId="0" borderId="0" xfId="2" applyNumberFormat="1" applyFont="1"/>
    <xf numFmtId="38" fontId="4" fillId="0" borderId="0" xfId="5" applyNumberFormat="1" applyFont="1" applyFill="1" applyAlignment="1">
      <alignment horizontal="right"/>
    </xf>
    <xf numFmtId="38" fontId="4" fillId="0" borderId="0" xfId="5" applyNumberFormat="1" applyFont="1" applyFill="1"/>
    <xf numFmtId="0" fontId="6" fillId="0" borderId="0" xfId="6" applyFont="1" applyBorder="1"/>
    <xf numFmtId="4" fontId="4" fillId="0" borderId="0" xfId="6" applyNumberFormat="1" applyFont="1"/>
    <xf numFmtId="38" fontId="7" fillId="0" borderId="0" xfId="2" applyNumberFormat="1" applyFont="1"/>
    <xf numFmtId="0" fontId="8" fillId="0" borderId="0" xfId="6" applyFont="1" applyFill="1" applyBorder="1" applyAlignment="1">
      <alignment horizontal="center"/>
    </xf>
    <xf numFmtId="38" fontId="4" fillId="0" borderId="0" xfId="6" applyNumberFormat="1" applyFont="1" applyFill="1" applyAlignment="1">
      <alignment horizontal="right"/>
    </xf>
    <xf numFmtId="38" fontId="4" fillId="0" borderId="0" xfId="3" applyNumberFormat="1" applyFont="1"/>
    <xf numFmtId="0" fontId="4" fillId="0" borderId="0" xfId="6" applyFont="1" applyBorder="1"/>
    <xf numFmtId="38" fontId="4" fillId="0" borderId="0" xfId="3" applyNumberFormat="1" applyFont="1" applyFill="1" applyBorder="1" applyAlignment="1">
      <alignment horizontal="center"/>
    </xf>
    <xf numFmtId="38" fontId="4" fillId="0" borderId="0" xfId="3" applyNumberFormat="1" applyFont="1" applyBorder="1" applyAlignment="1">
      <alignment horizontal="right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6" applyFont="1"/>
    <xf numFmtId="164" fontId="4" fillId="0" borderId="0" xfId="1" applyNumberFormat="1" applyFont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/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/>
    <xf numFmtId="4" fontId="6" fillId="0" borderId="0" xfId="0" applyNumberFormat="1" applyFont="1" applyAlignment="1">
      <alignment horizontal="center"/>
    </xf>
    <xf numFmtId="0" fontId="6" fillId="0" borderId="0" xfId="0" applyFont="1" applyFill="1"/>
    <xf numFmtId="4" fontId="6" fillId="0" borderId="0" xfId="0" applyNumberFormat="1" applyFont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4" fillId="2" borderId="0" xfId="6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Border="1"/>
    <xf numFmtId="4" fontId="6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165" fontId="4" fillId="0" borderId="0" xfId="2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5" fontId="4" fillId="0" borderId="0" xfId="3" applyNumberFormat="1" applyFont="1" applyAlignment="1">
      <alignment horizontal="right"/>
    </xf>
    <xf numFmtId="165" fontId="5" fillId="0" borderId="0" xfId="3" applyNumberFormat="1" applyFont="1" applyAlignment="1">
      <alignment horizontal="center"/>
    </xf>
    <xf numFmtId="165" fontId="4" fillId="0" borderId="0" xfId="3" applyNumberFormat="1" applyFont="1" applyAlignment="1">
      <alignment horizontal="center"/>
    </xf>
    <xf numFmtId="165" fontId="7" fillId="0" borderId="0" xfId="2" applyNumberFormat="1" applyFont="1" applyAlignment="1">
      <alignment horizontal="right"/>
    </xf>
    <xf numFmtId="165" fontId="4" fillId="0" borderId="0" xfId="3" applyNumberFormat="1" applyFont="1" applyBorder="1" applyAlignment="1">
      <alignment horizontal="right"/>
    </xf>
    <xf numFmtId="14" fontId="4" fillId="0" borderId="1" xfId="3" applyNumberFormat="1" applyFont="1" applyBorder="1" applyAlignment="1">
      <alignment horizontal="center"/>
    </xf>
    <xf numFmtId="0" fontId="11" fillId="0" borderId="0" xfId="6" applyFont="1"/>
    <xf numFmtId="165" fontId="4" fillId="0" borderId="0" xfId="3" applyNumberFormat="1" applyFont="1" applyFill="1" applyAlignment="1">
      <alignment horizontal="center"/>
    </xf>
    <xf numFmtId="165" fontId="4" fillId="0" borderId="1" xfId="3" applyNumberFormat="1" applyFont="1" applyFill="1" applyBorder="1" applyAlignment="1">
      <alignment horizontal="center"/>
    </xf>
    <xf numFmtId="165" fontId="9" fillId="0" borderId="0" xfId="3" applyNumberFormat="1" applyFont="1" applyFill="1" applyAlignment="1">
      <alignment horizontal="right"/>
    </xf>
    <xf numFmtId="165" fontId="4" fillId="0" borderId="0" xfId="2" applyNumberFormat="1" applyFont="1" applyFill="1" applyAlignment="1">
      <alignment horizontal="right"/>
    </xf>
    <xf numFmtId="165" fontId="4" fillId="0" borderId="0" xfId="3" applyNumberFormat="1" applyFont="1" applyFill="1" applyAlignment="1">
      <alignment horizontal="right"/>
    </xf>
    <xf numFmtId="165" fontId="4" fillId="0" borderId="0" xfId="3" applyNumberFormat="1" applyFont="1" applyFill="1" applyBorder="1" applyAlignment="1">
      <alignment horizontal="center"/>
    </xf>
    <xf numFmtId="40" fontId="4" fillId="0" borderId="1" xfId="3" applyNumberFormat="1" applyFont="1" applyBorder="1" applyAlignment="1">
      <alignment horizontal="center"/>
    </xf>
    <xf numFmtId="38" fontId="4" fillId="0" borderId="1" xfId="3" applyNumberFormat="1" applyFont="1" applyBorder="1" applyAlignment="1">
      <alignment horizontal="center"/>
    </xf>
  </cellXfs>
  <cellStyles count="7">
    <cellStyle name="Comma" xfId="1" builtinId="3"/>
    <cellStyle name="Comma_Site Availability Charges for Jan 2008 Rate Filing" xfId="2"/>
    <cellStyle name="Comma_Site Availability Charges for Jan 2010 Rate Filing" xfId="3"/>
    <cellStyle name="Currency_Site Availability Charges for Jan 2010 Rate Filing" xfId="4"/>
    <cellStyle name="Normal" xfId="0" builtinId="0"/>
    <cellStyle name="Normal_Site Availability Charges for Jan 2008 Rate Filing" xfId="5"/>
    <cellStyle name="Normal_Site Availability Charges for Jan 2010 Rate Filing" xfId="6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6"/>
  <sheetViews>
    <sheetView tabSelected="1" zoomScaleNormal="100" workbookViewId="0">
      <pane ySplit="1320" topLeftCell="A22" activePane="bottomLeft"/>
      <selection activeCell="D1" sqref="D1:D1048576"/>
      <selection pane="bottomLeft" activeCell="E34" sqref="E34"/>
    </sheetView>
  </sheetViews>
  <sheetFormatPr defaultRowHeight="12.75"/>
  <cols>
    <col min="1" max="1" width="13.7109375" style="32" customWidth="1"/>
    <col min="2" max="2" width="64.5703125" style="3" customWidth="1"/>
    <col min="3" max="3" width="14.7109375" style="58" customWidth="1"/>
    <col min="4" max="4" width="15.85546875" style="65" customWidth="1"/>
    <col min="5" max="5" width="8.7109375" style="1" customWidth="1"/>
    <col min="6" max="6" width="20" style="2" customWidth="1"/>
    <col min="7" max="8" width="15.7109375" style="2" customWidth="1"/>
    <col min="9" max="9" width="30.140625" style="3" customWidth="1"/>
    <col min="10" max="16384" width="9.140625" style="3"/>
  </cols>
  <sheetData>
    <row r="1" spans="1:9">
      <c r="A1" s="34" t="s">
        <v>207</v>
      </c>
      <c r="B1" s="34"/>
      <c r="C1" s="57"/>
    </row>
    <row r="2" spans="1:9">
      <c r="A2" s="4" t="s">
        <v>208</v>
      </c>
      <c r="B2" s="5"/>
    </row>
    <row r="3" spans="1:9">
      <c r="A3" s="6" t="s">
        <v>138</v>
      </c>
      <c r="B3" s="5"/>
    </row>
    <row r="4" spans="1:9">
      <c r="A4" s="4"/>
      <c r="B4" s="5"/>
      <c r="C4" s="59"/>
    </row>
    <row r="6" spans="1:9" ht="13.5" thickBot="1">
      <c r="A6" s="51"/>
      <c r="B6" s="7" t="s">
        <v>139</v>
      </c>
      <c r="C6" s="71" t="s">
        <v>0</v>
      </c>
      <c r="D6" s="71"/>
      <c r="E6" s="9"/>
      <c r="F6" s="72" t="s">
        <v>1</v>
      </c>
      <c r="G6" s="72"/>
      <c r="H6" s="10"/>
    </row>
    <row r="7" spans="1:9" ht="13.5" customHeight="1">
      <c r="A7" s="8" t="s">
        <v>2</v>
      </c>
      <c r="B7" s="6"/>
      <c r="C7" s="60" t="s">
        <v>3</v>
      </c>
      <c r="D7" s="65" t="s">
        <v>4</v>
      </c>
      <c r="E7" s="1" t="s">
        <v>5</v>
      </c>
      <c r="F7" s="11" t="s">
        <v>210</v>
      </c>
      <c r="G7" s="11" t="s">
        <v>210</v>
      </c>
      <c r="H7" s="11" t="s">
        <v>6</v>
      </c>
    </row>
    <row r="8" spans="1:9" ht="15" customHeight="1" thickBot="1">
      <c r="A8" s="12" t="s">
        <v>7</v>
      </c>
      <c r="B8" s="12" t="s">
        <v>8</v>
      </c>
      <c r="C8" s="63">
        <v>43039</v>
      </c>
      <c r="D8" s="66" t="s">
        <v>209</v>
      </c>
      <c r="E8" s="13" t="s">
        <v>9</v>
      </c>
      <c r="F8" s="9" t="s">
        <v>10</v>
      </c>
      <c r="G8" s="9" t="s">
        <v>11</v>
      </c>
      <c r="H8" s="9" t="s">
        <v>12</v>
      </c>
      <c r="I8" s="12" t="s">
        <v>13</v>
      </c>
    </row>
    <row r="9" spans="1:9">
      <c r="A9" s="14"/>
      <c r="B9" s="15"/>
      <c r="D9" s="67"/>
      <c r="E9" s="16"/>
      <c r="G9" s="17"/>
      <c r="H9" s="17"/>
    </row>
    <row r="10" spans="1:9" ht="15">
      <c r="A10" s="37" t="s">
        <v>14</v>
      </c>
      <c r="B10" s="43" t="s">
        <v>15</v>
      </c>
      <c r="C10" s="56">
        <v>0.26200000000000001</v>
      </c>
      <c r="D10" s="68">
        <v>0.26200000000000001</v>
      </c>
      <c r="E10" s="18">
        <v>1</v>
      </c>
      <c r="F10" s="19">
        <f>SUM(IF(E10=0,289),IF(E10=1,553),IF(E10=2,1062),IF(E10=3,2038),IF(E10=4,3913),IF(E10=5,7515),IF(E10=6,14413),IF(E10=7,27675),IF(E10=8,53128),IF(E10=9,102005),IF(E10=10,142684),IF(E10=11,142684))</f>
        <v>553</v>
      </c>
      <c r="G10" s="20">
        <v>1062</v>
      </c>
      <c r="H10" s="19">
        <f t="shared" ref="H10:H73" si="0">F10-G10</f>
        <v>-509</v>
      </c>
    </row>
    <row r="11" spans="1:9" ht="15">
      <c r="A11" s="37" t="s">
        <v>16</v>
      </c>
      <c r="B11" s="42" t="s">
        <v>192</v>
      </c>
      <c r="C11" s="56">
        <v>0</v>
      </c>
      <c r="D11" s="68">
        <v>0</v>
      </c>
      <c r="E11" s="18">
        <v>0</v>
      </c>
      <c r="F11" s="19">
        <f t="shared" ref="F11:F74" si="1">SUM(IF(E11=0,289),IF(E11=1,553),IF(E11=2,1062),IF(E11=3,2038),IF(E11=4,3913),IF(E11=5,7515),IF(E11=6,14413),IF(E11=7,27675),IF(E11=8,53128),IF(E11=9,102005),IF(E11=10,142684),IF(E11=11,142684))</f>
        <v>289</v>
      </c>
      <c r="G11" s="20">
        <v>289</v>
      </c>
      <c r="H11" s="19">
        <f t="shared" si="0"/>
        <v>0</v>
      </c>
    </row>
    <row r="12" spans="1:9" ht="15">
      <c r="A12" s="37" t="s">
        <v>17</v>
      </c>
      <c r="B12" s="44" t="s">
        <v>168</v>
      </c>
      <c r="C12" s="56">
        <v>0</v>
      </c>
      <c r="D12" s="68">
        <v>0</v>
      </c>
      <c r="E12" s="21">
        <v>0</v>
      </c>
      <c r="F12" s="19">
        <f t="shared" si="1"/>
        <v>289</v>
      </c>
      <c r="G12" s="20">
        <v>289</v>
      </c>
      <c r="H12" s="19">
        <f t="shared" si="0"/>
        <v>0</v>
      </c>
    </row>
    <row r="13" spans="1:9" ht="15">
      <c r="A13" s="37" t="s">
        <v>18</v>
      </c>
      <c r="B13" s="44" t="s">
        <v>215</v>
      </c>
      <c r="C13" s="56">
        <v>0</v>
      </c>
      <c r="D13" s="68">
        <v>0</v>
      </c>
      <c r="E13" s="21">
        <v>0</v>
      </c>
      <c r="F13" s="19">
        <f t="shared" si="1"/>
        <v>289</v>
      </c>
      <c r="G13" s="20">
        <v>1062</v>
      </c>
      <c r="H13" s="19">
        <f t="shared" si="0"/>
        <v>-773</v>
      </c>
    </row>
    <row r="14" spans="1:9" ht="15">
      <c r="A14" s="38" t="s">
        <v>19</v>
      </c>
      <c r="B14" s="44" t="s">
        <v>20</v>
      </c>
      <c r="C14" s="56">
        <v>0</v>
      </c>
      <c r="D14" s="68">
        <v>20.366900000000001</v>
      </c>
      <c r="E14" s="21">
        <v>3</v>
      </c>
      <c r="F14" s="19">
        <f t="shared" si="1"/>
        <v>2038</v>
      </c>
      <c r="G14" s="20">
        <v>3911</v>
      </c>
      <c r="H14" s="19">
        <f t="shared" si="0"/>
        <v>-1873</v>
      </c>
    </row>
    <row r="15" spans="1:9" ht="15">
      <c r="A15" s="37" t="s">
        <v>21</v>
      </c>
      <c r="B15" s="42" t="s">
        <v>22</v>
      </c>
      <c r="C15" s="56">
        <v>0</v>
      </c>
      <c r="D15" s="68">
        <v>0</v>
      </c>
      <c r="E15" s="21">
        <v>0</v>
      </c>
      <c r="F15" s="19">
        <f t="shared" si="1"/>
        <v>289</v>
      </c>
      <c r="G15" s="20">
        <v>553</v>
      </c>
      <c r="H15" s="19">
        <f t="shared" si="0"/>
        <v>-264</v>
      </c>
    </row>
    <row r="16" spans="1:9" ht="15">
      <c r="A16" s="45" t="s">
        <v>23</v>
      </c>
      <c r="B16" s="46" t="s">
        <v>169</v>
      </c>
      <c r="C16" s="56">
        <v>0</v>
      </c>
      <c r="D16" s="68">
        <v>0</v>
      </c>
      <c r="E16" s="18">
        <v>0</v>
      </c>
      <c r="F16" s="19">
        <f t="shared" si="1"/>
        <v>289</v>
      </c>
      <c r="G16" s="20">
        <v>289</v>
      </c>
      <c r="H16" s="19">
        <f t="shared" si="0"/>
        <v>0</v>
      </c>
    </row>
    <row r="17" spans="1:9" ht="15">
      <c r="A17" s="37" t="s">
        <v>24</v>
      </c>
      <c r="B17" s="52" t="s">
        <v>170</v>
      </c>
      <c r="C17" s="56">
        <v>8.77</v>
      </c>
      <c r="D17" s="68">
        <f>8.77+0.925</f>
        <v>9.6950000000000003</v>
      </c>
      <c r="E17" s="21">
        <v>0</v>
      </c>
      <c r="F17" s="19">
        <f t="shared" si="1"/>
        <v>289</v>
      </c>
      <c r="G17" s="20">
        <v>1062</v>
      </c>
      <c r="H17" s="19">
        <f t="shared" si="0"/>
        <v>-773</v>
      </c>
    </row>
    <row r="18" spans="1:9" ht="15">
      <c r="A18" s="38" t="s">
        <v>25</v>
      </c>
      <c r="B18" s="44" t="s">
        <v>26</v>
      </c>
      <c r="C18" s="56">
        <v>0</v>
      </c>
      <c r="D18" s="68">
        <v>5.3669000000000002</v>
      </c>
      <c r="E18" s="21">
        <v>1</v>
      </c>
      <c r="F18" s="19">
        <f t="shared" si="1"/>
        <v>553</v>
      </c>
      <c r="G18" s="20">
        <v>553</v>
      </c>
      <c r="H18" s="19">
        <f t="shared" si="0"/>
        <v>0</v>
      </c>
    </row>
    <row r="19" spans="1:9" ht="15">
      <c r="A19" s="50" t="s">
        <v>27</v>
      </c>
      <c r="B19" s="44" t="s">
        <v>154</v>
      </c>
      <c r="C19" s="56">
        <v>2028.62</v>
      </c>
      <c r="D19" s="68">
        <f>2028.62+120+171+171+180+680+171</f>
        <v>3521.62</v>
      </c>
      <c r="E19" s="21">
        <v>11</v>
      </c>
      <c r="F19" s="19">
        <f t="shared" si="1"/>
        <v>142684</v>
      </c>
      <c r="G19" s="20">
        <v>142656</v>
      </c>
      <c r="H19" s="19">
        <f t="shared" si="0"/>
        <v>28</v>
      </c>
      <c r="I19" s="3" t="s">
        <v>290</v>
      </c>
    </row>
    <row r="20" spans="1:9" ht="15">
      <c r="A20" s="37" t="s">
        <v>28</v>
      </c>
      <c r="B20" s="42" t="s">
        <v>29</v>
      </c>
      <c r="C20" s="56">
        <v>0</v>
      </c>
      <c r="D20" s="68">
        <v>10.4194</v>
      </c>
      <c r="E20" s="22">
        <v>2</v>
      </c>
      <c r="F20" s="19">
        <f t="shared" si="1"/>
        <v>1062</v>
      </c>
      <c r="G20" s="20">
        <v>553</v>
      </c>
      <c r="H20" s="19">
        <f t="shared" si="0"/>
        <v>509</v>
      </c>
    </row>
    <row r="21" spans="1:9" ht="15">
      <c r="A21" s="37" t="s">
        <v>171</v>
      </c>
      <c r="B21" s="42" t="s">
        <v>167</v>
      </c>
      <c r="C21" s="56">
        <v>0</v>
      </c>
      <c r="D21" s="68">
        <v>0</v>
      </c>
      <c r="E21" s="18">
        <v>0</v>
      </c>
      <c r="F21" s="19">
        <f t="shared" si="1"/>
        <v>289</v>
      </c>
      <c r="G21" s="20">
        <v>289</v>
      </c>
      <c r="H21" s="19">
        <f t="shared" si="0"/>
        <v>0</v>
      </c>
    </row>
    <row r="22" spans="1:9" ht="15">
      <c r="A22" s="37" t="s">
        <v>30</v>
      </c>
      <c r="B22" s="44" t="s">
        <v>31</v>
      </c>
      <c r="C22" s="56">
        <v>0</v>
      </c>
      <c r="D22" s="68">
        <v>17.225300000000001</v>
      </c>
      <c r="E22" s="21">
        <v>2</v>
      </c>
      <c r="F22" s="19">
        <f t="shared" si="1"/>
        <v>1062</v>
      </c>
      <c r="G22" s="20">
        <v>1062</v>
      </c>
      <c r="H22" s="19">
        <f t="shared" si="0"/>
        <v>0</v>
      </c>
    </row>
    <row r="23" spans="1:9" ht="15">
      <c r="A23" s="37" t="s">
        <v>32</v>
      </c>
      <c r="B23" s="42" t="s">
        <v>172</v>
      </c>
      <c r="C23" s="56">
        <v>0</v>
      </c>
      <c r="D23" s="68">
        <v>0</v>
      </c>
      <c r="E23" s="21">
        <v>0</v>
      </c>
      <c r="F23" s="19">
        <f t="shared" si="1"/>
        <v>289</v>
      </c>
      <c r="G23" s="20">
        <v>289</v>
      </c>
      <c r="H23" s="19">
        <f t="shared" si="0"/>
        <v>0</v>
      </c>
    </row>
    <row r="24" spans="1:9" ht="15">
      <c r="A24" s="45" t="s">
        <v>33</v>
      </c>
      <c r="B24" s="44" t="s">
        <v>190</v>
      </c>
      <c r="C24" s="56">
        <v>227.2</v>
      </c>
      <c r="D24" s="68">
        <f>227.2+194.1+342.3</f>
        <v>763.59999999999991</v>
      </c>
      <c r="E24" s="21">
        <v>9</v>
      </c>
      <c r="F24" s="19">
        <f t="shared" si="1"/>
        <v>102005</v>
      </c>
      <c r="G24" s="20">
        <v>142656</v>
      </c>
      <c r="H24" s="19">
        <f t="shared" si="0"/>
        <v>-40651</v>
      </c>
      <c r="I24" s="3" t="s">
        <v>290</v>
      </c>
    </row>
    <row r="25" spans="1:9" ht="15">
      <c r="A25" s="45" t="s">
        <v>34</v>
      </c>
      <c r="B25" s="44" t="s">
        <v>291</v>
      </c>
      <c r="C25" s="56">
        <v>0</v>
      </c>
      <c r="D25" s="68">
        <f>372*5+465*4</f>
        <v>3720</v>
      </c>
      <c r="E25" s="21">
        <v>11</v>
      </c>
      <c r="F25" s="19">
        <f t="shared" si="1"/>
        <v>142684</v>
      </c>
      <c r="G25" s="20">
        <v>101954</v>
      </c>
      <c r="H25" s="19">
        <f t="shared" si="0"/>
        <v>40730</v>
      </c>
    </row>
    <row r="26" spans="1:9" ht="15">
      <c r="A26" s="37" t="s">
        <v>35</v>
      </c>
      <c r="B26" s="52" t="s">
        <v>36</v>
      </c>
      <c r="C26" s="56">
        <v>0</v>
      </c>
      <c r="D26" s="68">
        <v>0</v>
      </c>
      <c r="E26" s="22">
        <v>0</v>
      </c>
      <c r="F26" s="19">
        <f t="shared" si="1"/>
        <v>289</v>
      </c>
      <c r="G26" s="20">
        <v>2037</v>
      </c>
      <c r="H26" s="19">
        <f t="shared" si="0"/>
        <v>-1748</v>
      </c>
      <c r="I26" s="35"/>
    </row>
    <row r="27" spans="1:9" ht="15">
      <c r="A27" s="37" t="s">
        <v>37</v>
      </c>
      <c r="B27" s="44" t="s">
        <v>38</v>
      </c>
      <c r="C27" s="56">
        <v>0</v>
      </c>
      <c r="D27" s="68">
        <v>0</v>
      </c>
      <c r="E27" s="22">
        <v>0</v>
      </c>
      <c r="F27" s="19">
        <f t="shared" si="1"/>
        <v>289</v>
      </c>
      <c r="G27" s="20">
        <v>2037</v>
      </c>
      <c r="H27" s="19">
        <f t="shared" si="0"/>
        <v>-1748</v>
      </c>
    </row>
    <row r="28" spans="1:9" ht="15">
      <c r="A28" s="37" t="s">
        <v>39</v>
      </c>
      <c r="B28" s="42" t="s">
        <v>40</v>
      </c>
      <c r="C28" s="56">
        <v>0</v>
      </c>
      <c r="D28" s="68">
        <v>7.3304</v>
      </c>
      <c r="E28" s="21">
        <v>1</v>
      </c>
      <c r="F28" s="19">
        <f t="shared" si="1"/>
        <v>553</v>
      </c>
      <c r="G28" s="20">
        <v>1062</v>
      </c>
      <c r="H28" s="19">
        <f t="shared" si="0"/>
        <v>-509</v>
      </c>
    </row>
    <row r="29" spans="1:9" ht="15">
      <c r="A29" s="37" t="s">
        <v>41</v>
      </c>
      <c r="B29" s="41" t="s">
        <v>42</v>
      </c>
      <c r="C29" s="56">
        <v>0</v>
      </c>
      <c r="D29" s="68">
        <v>0</v>
      </c>
      <c r="E29" s="21">
        <v>0</v>
      </c>
      <c r="F29" s="19">
        <f t="shared" si="1"/>
        <v>289</v>
      </c>
      <c r="G29" s="20">
        <v>289</v>
      </c>
      <c r="H29" s="19">
        <f t="shared" si="0"/>
        <v>0</v>
      </c>
    </row>
    <row r="30" spans="1:9" ht="15">
      <c r="A30" s="37" t="s">
        <v>216</v>
      </c>
      <c r="B30" s="53" t="s">
        <v>217</v>
      </c>
      <c r="C30" s="56">
        <v>0</v>
      </c>
      <c r="D30" s="68">
        <v>1.3368</v>
      </c>
      <c r="E30" s="21">
        <v>0</v>
      </c>
      <c r="F30" s="19">
        <f t="shared" si="1"/>
        <v>289</v>
      </c>
      <c r="G30" s="20">
        <v>289</v>
      </c>
      <c r="H30" s="19">
        <f t="shared" si="0"/>
        <v>0</v>
      </c>
    </row>
    <row r="31" spans="1:9" ht="15">
      <c r="A31" s="37" t="s">
        <v>43</v>
      </c>
      <c r="B31" s="41" t="s">
        <v>44</v>
      </c>
      <c r="C31" s="56">
        <v>0</v>
      </c>
      <c r="D31" s="68">
        <v>0</v>
      </c>
      <c r="E31" s="21">
        <v>0</v>
      </c>
      <c r="F31" s="19">
        <f t="shared" si="1"/>
        <v>289</v>
      </c>
      <c r="G31" s="20">
        <v>1062</v>
      </c>
      <c r="H31" s="19">
        <f t="shared" si="0"/>
        <v>-773</v>
      </c>
    </row>
    <row r="32" spans="1:9" ht="15">
      <c r="A32" s="37" t="s">
        <v>45</v>
      </c>
      <c r="B32" s="41" t="s">
        <v>46</v>
      </c>
      <c r="C32" s="56">
        <v>0</v>
      </c>
      <c r="D32" s="68">
        <v>4.01</v>
      </c>
      <c r="E32" s="21">
        <v>1</v>
      </c>
      <c r="F32" s="19">
        <f t="shared" si="1"/>
        <v>553</v>
      </c>
      <c r="G32" s="20">
        <v>553</v>
      </c>
      <c r="H32" s="19">
        <f t="shared" si="0"/>
        <v>0</v>
      </c>
    </row>
    <row r="33" spans="1:8" ht="15">
      <c r="A33" s="38" t="s">
        <v>47</v>
      </c>
      <c r="B33" s="44" t="s">
        <v>173</v>
      </c>
      <c r="C33" s="56">
        <v>0</v>
      </c>
      <c r="D33" s="68">
        <v>120</v>
      </c>
      <c r="E33" s="18">
        <v>5</v>
      </c>
      <c r="F33" s="19">
        <f t="shared" si="1"/>
        <v>7515</v>
      </c>
      <c r="G33" s="20">
        <v>7511</v>
      </c>
      <c r="H33" s="19">
        <f t="shared" si="0"/>
        <v>4</v>
      </c>
    </row>
    <row r="34" spans="1:8" ht="15">
      <c r="A34" s="37" t="s">
        <v>48</v>
      </c>
      <c r="B34" s="42" t="s">
        <v>155</v>
      </c>
      <c r="C34" s="56">
        <v>0</v>
      </c>
      <c r="D34" s="68">
        <v>1.8326</v>
      </c>
      <c r="E34" s="18">
        <v>1</v>
      </c>
      <c r="F34" s="19">
        <f t="shared" si="1"/>
        <v>553</v>
      </c>
      <c r="G34" s="20">
        <v>553</v>
      </c>
      <c r="H34" s="19">
        <f t="shared" si="0"/>
        <v>0</v>
      </c>
    </row>
    <row r="35" spans="1:8" ht="15">
      <c r="A35" s="37" t="s">
        <v>49</v>
      </c>
      <c r="B35" s="42" t="s">
        <v>50</v>
      </c>
      <c r="C35" s="56">
        <v>0</v>
      </c>
      <c r="D35" s="68">
        <v>15</v>
      </c>
      <c r="E35" s="18">
        <v>2</v>
      </c>
      <c r="F35" s="19">
        <f t="shared" si="1"/>
        <v>1062</v>
      </c>
      <c r="G35" s="20">
        <v>1062</v>
      </c>
      <c r="H35" s="19">
        <f t="shared" si="0"/>
        <v>0</v>
      </c>
    </row>
    <row r="36" spans="1:8" ht="15">
      <c r="A36" s="37" t="s">
        <v>211</v>
      </c>
      <c r="B36" s="42" t="s">
        <v>212</v>
      </c>
      <c r="C36" s="56">
        <v>0.26100000000000001</v>
      </c>
      <c r="D36" s="56">
        <v>0.26100000000000001</v>
      </c>
      <c r="E36" s="18">
        <v>1</v>
      </c>
      <c r="F36" s="19">
        <f t="shared" si="1"/>
        <v>553</v>
      </c>
      <c r="G36" s="20">
        <v>553</v>
      </c>
      <c r="H36" s="19">
        <f t="shared" si="0"/>
        <v>0</v>
      </c>
    </row>
    <row r="37" spans="1:8" ht="15">
      <c r="A37" s="38" t="s">
        <v>51</v>
      </c>
      <c r="B37" s="44" t="s">
        <v>174</v>
      </c>
      <c r="C37" s="56">
        <v>7.41</v>
      </c>
      <c r="D37" s="56">
        <v>7.41</v>
      </c>
      <c r="E37" s="21">
        <v>1</v>
      </c>
      <c r="F37" s="19">
        <f t="shared" si="1"/>
        <v>553</v>
      </c>
      <c r="G37" s="20">
        <v>3913</v>
      </c>
      <c r="H37" s="19">
        <f t="shared" si="0"/>
        <v>-3360</v>
      </c>
    </row>
    <row r="38" spans="1:8" ht="15">
      <c r="A38" s="45" t="s">
        <v>52</v>
      </c>
      <c r="B38" s="44" t="s">
        <v>156</v>
      </c>
      <c r="C38" s="56">
        <v>899.13199999999995</v>
      </c>
      <c r="D38" s="56">
        <v>899.13199999999995</v>
      </c>
      <c r="E38" s="21">
        <v>7</v>
      </c>
      <c r="F38" s="19">
        <f t="shared" si="1"/>
        <v>27675</v>
      </c>
      <c r="G38" s="20">
        <v>27661</v>
      </c>
      <c r="H38" s="19">
        <f t="shared" si="0"/>
        <v>14</v>
      </c>
    </row>
    <row r="39" spans="1:8" ht="15">
      <c r="A39" s="39" t="s">
        <v>53</v>
      </c>
      <c r="B39" s="41" t="s">
        <v>54</v>
      </c>
      <c r="C39" s="56">
        <v>0</v>
      </c>
      <c r="D39" s="68">
        <v>0</v>
      </c>
      <c r="E39" s="18">
        <v>0</v>
      </c>
      <c r="F39" s="19">
        <f t="shared" si="1"/>
        <v>289</v>
      </c>
      <c r="G39" s="20">
        <v>7511</v>
      </c>
      <c r="H39" s="19">
        <f t="shared" si="0"/>
        <v>-7222</v>
      </c>
    </row>
    <row r="40" spans="1:8" ht="15">
      <c r="A40" s="39" t="s">
        <v>55</v>
      </c>
      <c r="B40" s="41" t="s">
        <v>56</v>
      </c>
      <c r="C40" s="56">
        <v>0</v>
      </c>
      <c r="D40" s="68">
        <v>0</v>
      </c>
      <c r="E40" s="21">
        <v>0</v>
      </c>
      <c r="F40" s="19">
        <f t="shared" si="1"/>
        <v>289</v>
      </c>
      <c r="G40" s="20">
        <v>553</v>
      </c>
      <c r="H40" s="19">
        <f t="shared" si="0"/>
        <v>-264</v>
      </c>
    </row>
    <row r="41" spans="1:8" ht="15">
      <c r="A41" s="39" t="s">
        <v>57</v>
      </c>
      <c r="B41" s="41" t="s">
        <v>204</v>
      </c>
      <c r="C41" s="56">
        <v>0</v>
      </c>
      <c r="D41" s="68">
        <v>0</v>
      </c>
      <c r="E41" s="21">
        <v>0</v>
      </c>
      <c r="F41" s="19">
        <f t="shared" si="1"/>
        <v>289</v>
      </c>
      <c r="G41" s="20">
        <v>553</v>
      </c>
      <c r="H41" s="19">
        <f t="shared" si="0"/>
        <v>-264</v>
      </c>
    </row>
    <row r="42" spans="1:8" ht="15">
      <c r="A42" s="39" t="s">
        <v>140</v>
      </c>
      <c r="B42" s="41" t="s">
        <v>141</v>
      </c>
      <c r="C42" s="61">
        <v>0</v>
      </c>
      <c r="D42" s="68">
        <v>0</v>
      </c>
      <c r="E42" s="18">
        <v>0</v>
      </c>
      <c r="F42" s="19">
        <f t="shared" si="1"/>
        <v>289</v>
      </c>
      <c r="G42" s="20">
        <v>553</v>
      </c>
      <c r="H42" s="19">
        <f t="shared" si="0"/>
        <v>-264</v>
      </c>
    </row>
    <row r="43" spans="1:8" ht="15">
      <c r="A43" s="39" t="s">
        <v>157</v>
      </c>
      <c r="B43" s="41" t="s">
        <v>158</v>
      </c>
      <c r="C43" s="61">
        <v>0</v>
      </c>
      <c r="D43" s="68">
        <v>0</v>
      </c>
      <c r="E43" s="18">
        <v>0</v>
      </c>
      <c r="F43" s="19">
        <f t="shared" si="1"/>
        <v>289</v>
      </c>
      <c r="G43" s="20">
        <v>289</v>
      </c>
      <c r="H43" s="19">
        <f t="shared" si="0"/>
        <v>0</v>
      </c>
    </row>
    <row r="44" spans="1:8" ht="15">
      <c r="A44" s="39" t="s">
        <v>142</v>
      </c>
      <c r="B44" s="53" t="s">
        <v>143</v>
      </c>
      <c r="C44" s="61">
        <v>0</v>
      </c>
      <c r="D44" s="68">
        <v>0</v>
      </c>
      <c r="E44" s="18">
        <v>0</v>
      </c>
      <c r="F44" s="19">
        <f t="shared" si="1"/>
        <v>289</v>
      </c>
      <c r="G44" s="20">
        <v>289</v>
      </c>
      <c r="H44" s="19">
        <f t="shared" si="0"/>
        <v>0</v>
      </c>
    </row>
    <row r="45" spans="1:8" ht="15">
      <c r="A45" s="39" t="s">
        <v>144</v>
      </c>
      <c r="B45" s="41" t="s">
        <v>145</v>
      </c>
      <c r="C45" s="61">
        <v>0</v>
      </c>
      <c r="D45" s="68">
        <v>0</v>
      </c>
      <c r="E45" s="18">
        <v>0</v>
      </c>
      <c r="F45" s="19">
        <f t="shared" si="1"/>
        <v>289</v>
      </c>
      <c r="G45" s="20">
        <v>7511</v>
      </c>
      <c r="H45" s="19">
        <f t="shared" si="0"/>
        <v>-7222</v>
      </c>
    </row>
    <row r="46" spans="1:8" ht="15">
      <c r="A46" s="39" t="s">
        <v>213</v>
      </c>
      <c r="B46" s="41" t="s">
        <v>214</v>
      </c>
      <c r="C46" s="61">
        <v>0.26200000000000001</v>
      </c>
      <c r="D46" s="68">
        <v>0.26200000000000001</v>
      </c>
      <c r="E46" s="18">
        <v>1</v>
      </c>
      <c r="F46" s="19">
        <f t="shared" si="1"/>
        <v>553</v>
      </c>
      <c r="G46" s="20">
        <v>553</v>
      </c>
      <c r="H46" s="19">
        <f t="shared" si="0"/>
        <v>0</v>
      </c>
    </row>
    <row r="47" spans="1:8" ht="15">
      <c r="A47" s="39" t="s">
        <v>149</v>
      </c>
      <c r="B47" s="41" t="s">
        <v>150</v>
      </c>
      <c r="C47" s="61">
        <v>0</v>
      </c>
      <c r="D47" s="68">
        <v>6.5449999999999999</v>
      </c>
      <c r="E47" s="21">
        <v>1</v>
      </c>
      <c r="F47" s="19">
        <f t="shared" si="1"/>
        <v>553</v>
      </c>
      <c r="G47" s="20">
        <v>1062</v>
      </c>
      <c r="H47" s="19">
        <f t="shared" si="0"/>
        <v>-509</v>
      </c>
    </row>
    <row r="48" spans="1:8" ht="15">
      <c r="A48" s="39" t="s">
        <v>175</v>
      </c>
      <c r="B48" s="41" t="s">
        <v>176</v>
      </c>
      <c r="C48" s="61">
        <v>0</v>
      </c>
      <c r="D48" s="68">
        <v>0</v>
      </c>
      <c r="E48" s="18">
        <v>0</v>
      </c>
      <c r="F48" s="19">
        <f t="shared" si="1"/>
        <v>289</v>
      </c>
      <c r="G48" s="20">
        <v>553</v>
      </c>
      <c r="H48" s="19">
        <f t="shared" si="0"/>
        <v>-264</v>
      </c>
    </row>
    <row r="49" spans="1:8" ht="15">
      <c r="A49" s="39" t="s">
        <v>177</v>
      </c>
      <c r="B49" s="41" t="s">
        <v>178</v>
      </c>
      <c r="C49" s="61">
        <v>0</v>
      </c>
      <c r="D49" s="68">
        <v>0</v>
      </c>
      <c r="E49" s="18">
        <v>0</v>
      </c>
      <c r="F49" s="19">
        <f t="shared" si="1"/>
        <v>289</v>
      </c>
      <c r="G49" s="20">
        <v>289</v>
      </c>
      <c r="H49" s="19">
        <f t="shared" si="0"/>
        <v>0</v>
      </c>
    </row>
    <row r="50" spans="1:8" ht="15">
      <c r="A50" s="39" t="s">
        <v>218</v>
      </c>
      <c r="B50" s="41" t="s">
        <v>219</v>
      </c>
      <c r="C50" s="61">
        <v>0.26100000000000001</v>
      </c>
      <c r="D50" s="61">
        <v>0.26100000000000001</v>
      </c>
      <c r="E50" s="18">
        <v>1</v>
      </c>
      <c r="F50" s="19">
        <f t="shared" si="1"/>
        <v>553</v>
      </c>
      <c r="G50" s="20">
        <v>553</v>
      </c>
      <c r="H50" s="19">
        <f t="shared" si="0"/>
        <v>0</v>
      </c>
    </row>
    <row r="51" spans="1:8" ht="15">
      <c r="A51" s="39" t="s">
        <v>220</v>
      </c>
      <c r="B51" s="41" t="s">
        <v>221</v>
      </c>
      <c r="C51" s="61">
        <v>0.26100000000000001</v>
      </c>
      <c r="D51" s="61">
        <v>0.26100000000000001</v>
      </c>
      <c r="E51" s="18">
        <v>1</v>
      </c>
      <c r="F51" s="19">
        <f t="shared" si="1"/>
        <v>553</v>
      </c>
      <c r="G51" s="20">
        <v>553</v>
      </c>
      <c r="H51" s="19">
        <f t="shared" si="0"/>
        <v>0</v>
      </c>
    </row>
    <row r="52" spans="1:8" ht="15">
      <c r="A52" s="39" t="s">
        <v>222</v>
      </c>
      <c r="B52" s="41" t="s">
        <v>224</v>
      </c>
      <c r="C52" s="61">
        <v>0.26200000000000001</v>
      </c>
      <c r="D52" s="61">
        <v>0.26200000000000001</v>
      </c>
      <c r="E52" s="18">
        <v>1</v>
      </c>
      <c r="F52" s="19">
        <f t="shared" si="1"/>
        <v>553</v>
      </c>
      <c r="G52" s="20">
        <v>553</v>
      </c>
      <c r="H52" s="19">
        <f t="shared" si="0"/>
        <v>0</v>
      </c>
    </row>
    <row r="53" spans="1:8" ht="15">
      <c r="A53" s="39" t="s">
        <v>223</v>
      </c>
      <c r="B53" s="41" t="s">
        <v>225</v>
      </c>
      <c r="C53" s="61">
        <v>0.26200000000000001</v>
      </c>
      <c r="D53" s="61">
        <v>0.26200000000000001</v>
      </c>
      <c r="E53" s="18">
        <v>1</v>
      </c>
      <c r="F53" s="19">
        <f t="shared" si="1"/>
        <v>553</v>
      </c>
      <c r="G53" s="20">
        <v>553</v>
      </c>
      <c r="H53" s="19">
        <f t="shared" si="0"/>
        <v>0</v>
      </c>
    </row>
    <row r="54" spans="1:8" ht="15">
      <c r="A54" s="39" t="s">
        <v>227</v>
      </c>
      <c r="B54" s="41" t="s">
        <v>226</v>
      </c>
      <c r="C54" s="61">
        <v>0.26100000000000001</v>
      </c>
      <c r="D54" s="61">
        <v>0.26100000000000001</v>
      </c>
      <c r="E54" s="18">
        <v>1</v>
      </c>
      <c r="F54" s="19">
        <f t="shared" si="1"/>
        <v>553</v>
      </c>
      <c r="G54" s="20">
        <v>553</v>
      </c>
      <c r="H54" s="19">
        <f t="shared" si="0"/>
        <v>0</v>
      </c>
    </row>
    <row r="55" spans="1:8" ht="15">
      <c r="A55" s="39" t="s">
        <v>228</v>
      </c>
      <c r="B55" s="41" t="s">
        <v>233</v>
      </c>
      <c r="C55" s="61">
        <v>0</v>
      </c>
      <c r="D55" s="68">
        <v>12.4742</v>
      </c>
      <c r="E55" s="18">
        <v>2</v>
      </c>
      <c r="F55" s="19">
        <f t="shared" si="1"/>
        <v>1062</v>
      </c>
      <c r="G55" s="20">
        <v>553</v>
      </c>
      <c r="H55" s="19">
        <f t="shared" si="0"/>
        <v>509</v>
      </c>
    </row>
    <row r="56" spans="1:8" ht="15">
      <c r="A56" s="39" t="s">
        <v>229</v>
      </c>
      <c r="B56" s="41" t="s">
        <v>234</v>
      </c>
      <c r="C56" s="61">
        <v>0</v>
      </c>
      <c r="D56" s="68">
        <v>0.92500000000000004</v>
      </c>
      <c r="E56" s="18">
        <v>1</v>
      </c>
      <c r="F56" s="19">
        <f t="shared" si="1"/>
        <v>553</v>
      </c>
      <c r="G56" s="20">
        <v>553</v>
      </c>
      <c r="H56" s="19">
        <f t="shared" si="0"/>
        <v>0</v>
      </c>
    </row>
    <row r="57" spans="1:8" ht="15">
      <c r="A57" s="39" t="s">
        <v>230</v>
      </c>
      <c r="B57" s="41" t="s">
        <v>235</v>
      </c>
      <c r="C57" s="61">
        <v>0</v>
      </c>
      <c r="D57" s="68">
        <v>0.24</v>
      </c>
      <c r="E57" s="18">
        <v>1</v>
      </c>
      <c r="F57" s="19">
        <f t="shared" si="1"/>
        <v>553</v>
      </c>
      <c r="G57" s="20">
        <v>553</v>
      </c>
      <c r="H57" s="19">
        <f t="shared" si="0"/>
        <v>0</v>
      </c>
    </row>
    <row r="58" spans="1:8" ht="15">
      <c r="A58" s="39" t="s">
        <v>231</v>
      </c>
      <c r="B58" s="41" t="s">
        <v>236</v>
      </c>
      <c r="C58" s="61">
        <v>0</v>
      </c>
      <c r="D58" s="68">
        <v>10.9956</v>
      </c>
      <c r="E58" s="18">
        <v>2</v>
      </c>
      <c r="F58" s="19">
        <f t="shared" si="1"/>
        <v>1062</v>
      </c>
      <c r="G58" s="20">
        <v>553</v>
      </c>
      <c r="H58" s="19">
        <f t="shared" si="0"/>
        <v>509</v>
      </c>
    </row>
    <row r="59" spans="1:8" ht="15">
      <c r="A59" s="39" t="s">
        <v>232</v>
      </c>
      <c r="B59" s="41" t="s">
        <v>237</v>
      </c>
      <c r="C59" s="61">
        <v>0</v>
      </c>
      <c r="D59" s="68">
        <v>0</v>
      </c>
      <c r="E59" s="18">
        <v>0</v>
      </c>
      <c r="F59" s="19">
        <f t="shared" si="1"/>
        <v>289</v>
      </c>
      <c r="G59" s="20">
        <v>553</v>
      </c>
      <c r="H59" s="19">
        <f t="shared" si="0"/>
        <v>-264</v>
      </c>
    </row>
    <row r="60" spans="1:8" ht="15">
      <c r="A60" s="39" t="s">
        <v>197</v>
      </c>
      <c r="B60" s="53" t="s">
        <v>198</v>
      </c>
      <c r="C60" s="61">
        <v>0</v>
      </c>
      <c r="D60" s="68">
        <v>3.0194000000000001</v>
      </c>
      <c r="E60" s="21">
        <v>0</v>
      </c>
      <c r="F60" s="19">
        <f t="shared" si="1"/>
        <v>289</v>
      </c>
      <c r="G60" s="20">
        <v>553</v>
      </c>
      <c r="H60" s="19">
        <f t="shared" si="0"/>
        <v>-264</v>
      </c>
    </row>
    <row r="61" spans="1:8" ht="15">
      <c r="A61" s="39" t="s">
        <v>58</v>
      </c>
      <c r="B61" s="53" t="s">
        <v>238</v>
      </c>
      <c r="C61" s="61">
        <v>0</v>
      </c>
      <c r="D61" s="68">
        <v>0</v>
      </c>
      <c r="E61" s="21">
        <v>0</v>
      </c>
      <c r="F61" s="19">
        <f t="shared" si="1"/>
        <v>289</v>
      </c>
      <c r="G61" s="20">
        <v>1062</v>
      </c>
      <c r="H61" s="19">
        <f t="shared" si="0"/>
        <v>-773</v>
      </c>
    </row>
    <row r="62" spans="1:8" ht="15">
      <c r="A62" s="38" t="s">
        <v>59</v>
      </c>
      <c r="B62" s="54" t="s">
        <v>60</v>
      </c>
      <c r="C62" s="56">
        <v>0</v>
      </c>
      <c r="D62" s="68">
        <v>17.93329</v>
      </c>
      <c r="E62" s="21">
        <v>1</v>
      </c>
      <c r="F62" s="19">
        <f t="shared" si="1"/>
        <v>553</v>
      </c>
      <c r="G62" s="20">
        <v>1062</v>
      </c>
      <c r="H62" s="19">
        <f t="shared" si="0"/>
        <v>-509</v>
      </c>
    </row>
    <row r="63" spans="1:8" ht="15">
      <c r="A63" s="37" t="s">
        <v>61</v>
      </c>
      <c r="B63" s="52" t="s">
        <v>179</v>
      </c>
      <c r="C63" s="56">
        <v>0</v>
      </c>
      <c r="D63" s="68">
        <v>0</v>
      </c>
      <c r="E63" s="21">
        <v>0</v>
      </c>
      <c r="F63" s="19">
        <f t="shared" si="1"/>
        <v>289</v>
      </c>
      <c r="G63" s="20">
        <v>289</v>
      </c>
      <c r="H63" s="19">
        <f t="shared" si="0"/>
        <v>0</v>
      </c>
    </row>
    <row r="64" spans="1:8" ht="15">
      <c r="A64" s="37" t="s">
        <v>62</v>
      </c>
      <c r="B64" s="54" t="s">
        <v>180</v>
      </c>
      <c r="C64" s="56">
        <v>0</v>
      </c>
      <c r="D64" s="68">
        <v>10.341100000000001</v>
      </c>
      <c r="E64" s="18">
        <v>1</v>
      </c>
      <c r="F64" s="19">
        <f t="shared" si="1"/>
        <v>553</v>
      </c>
      <c r="G64" s="20">
        <v>2037</v>
      </c>
      <c r="H64" s="19">
        <f t="shared" si="0"/>
        <v>-1484</v>
      </c>
    </row>
    <row r="65" spans="1:9" ht="15">
      <c r="A65" s="37" t="s">
        <v>63</v>
      </c>
      <c r="B65" s="54" t="s">
        <v>199</v>
      </c>
      <c r="C65" s="56">
        <v>0</v>
      </c>
      <c r="D65" s="68">
        <v>1.3368</v>
      </c>
      <c r="E65" s="18">
        <v>0</v>
      </c>
      <c r="F65" s="19">
        <f t="shared" si="1"/>
        <v>289</v>
      </c>
      <c r="G65" s="20">
        <v>553</v>
      </c>
      <c r="H65" s="19">
        <f t="shared" si="0"/>
        <v>-264</v>
      </c>
    </row>
    <row r="66" spans="1:9" ht="15">
      <c r="A66" s="37" t="s">
        <v>64</v>
      </c>
      <c r="B66" s="54" t="s">
        <v>65</v>
      </c>
      <c r="C66" s="56">
        <v>25.87</v>
      </c>
      <c r="D66" s="68">
        <v>25.87</v>
      </c>
      <c r="E66" s="21">
        <v>2</v>
      </c>
      <c r="F66" s="19">
        <f t="shared" si="1"/>
        <v>1062</v>
      </c>
      <c r="G66" s="20">
        <v>2037</v>
      </c>
      <c r="H66" s="19">
        <f t="shared" si="0"/>
        <v>-975</v>
      </c>
    </row>
    <row r="67" spans="1:9" ht="15">
      <c r="A67" s="37" t="s">
        <v>66</v>
      </c>
      <c r="B67" s="44" t="s">
        <v>67</v>
      </c>
      <c r="C67" s="56">
        <v>0</v>
      </c>
      <c r="D67" s="68">
        <v>0</v>
      </c>
      <c r="E67" s="18">
        <v>0</v>
      </c>
      <c r="F67" s="19">
        <f t="shared" si="1"/>
        <v>289</v>
      </c>
      <c r="G67" s="20">
        <v>289</v>
      </c>
      <c r="H67" s="19">
        <f t="shared" si="0"/>
        <v>0</v>
      </c>
    </row>
    <row r="68" spans="1:9" ht="15">
      <c r="A68" s="37" t="s">
        <v>68</v>
      </c>
      <c r="B68" s="44" t="s">
        <v>69</v>
      </c>
      <c r="C68" s="56">
        <v>0</v>
      </c>
      <c r="D68" s="68">
        <v>0</v>
      </c>
      <c r="E68" s="21">
        <v>0</v>
      </c>
      <c r="F68" s="19">
        <f t="shared" si="1"/>
        <v>289</v>
      </c>
      <c r="G68" s="20">
        <v>1062</v>
      </c>
      <c r="H68" s="19">
        <f t="shared" si="0"/>
        <v>-773</v>
      </c>
    </row>
    <row r="69" spans="1:9" ht="15">
      <c r="A69" s="37" t="s">
        <v>70</v>
      </c>
      <c r="B69" s="44" t="s">
        <v>191</v>
      </c>
      <c r="C69" s="56">
        <v>2049.3000000000002</v>
      </c>
      <c r="D69" s="68">
        <f>2049.3+600+132.4</f>
        <v>2781.7000000000003</v>
      </c>
      <c r="E69" s="21">
        <v>10</v>
      </c>
      <c r="F69" s="19">
        <f t="shared" si="1"/>
        <v>142684</v>
      </c>
      <c r="G69" s="20">
        <v>142656</v>
      </c>
      <c r="H69" s="19">
        <f t="shared" si="0"/>
        <v>28</v>
      </c>
    </row>
    <row r="70" spans="1:9" ht="15">
      <c r="A70" s="37" t="s">
        <v>159</v>
      </c>
      <c r="B70" s="52" t="s">
        <v>162</v>
      </c>
      <c r="C70" s="61">
        <v>0.26200000000000001</v>
      </c>
      <c r="D70" s="68">
        <v>0.26200000000000001</v>
      </c>
      <c r="E70" s="18">
        <v>0</v>
      </c>
      <c r="F70" s="19">
        <f t="shared" si="1"/>
        <v>289</v>
      </c>
      <c r="G70" s="20">
        <v>1062</v>
      </c>
      <c r="H70" s="19">
        <f t="shared" si="0"/>
        <v>-773</v>
      </c>
    </row>
    <row r="71" spans="1:9" ht="15">
      <c r="A71" s="37" t="s">
        <v>71</v>
      </c>
      <c r="B71" s="42" t="s">
        <v>165</v>
      </c>
      <c r="C71" s="56">
        <v>0</v>
      </c>
      <c r="D71" s="68">
        <v>0</v>
      </c>
      <c r="E71" s="18">
        <v>0</v>
      </c>
      <c r="F71" s="19">
        <f t="shared" si="1"/>
        <v>289</v>
      </c>
      <c r="G71" s="20">
        <v>1062</v>
      </c>
      <c r="H71" s="19">
        <f t="shared" si="0"/>
        <v>-773</v>
      </c>
    </row>
    <row r="72" spans="1:9" ht="15">
      <c r="A72" s="37" t="s">
        <v>72</v>
      </c>
      <c r="B72" s="41" t="s">
        <v>73</v>
      </c>
      <c r="C72" s="56">
        <v>0</v>
      </c>
      <c r="D72" s="68">
        <v>0</v>
      </c>
      <c r="E72" s="22">
        <v>0</v>
      </c>
      <c r="F72" s="19">
        <f t="shared" si="1"/>
        <v>289</v>
      </c>
      <c r="G72" s="20">
        <v>289</v>
      </c>
      <c r="H72" s="19">
        <f t="shared" si="0"/>
        <v>0</v>
      </c>
    </row>
    <row r="73" spans="1:9" ht="15">
      <c r="A73" s="37" t="s">
        <v>74</v>
      </c>
      <c r="B73" s="41" t="s">
        <v>181</v>
      </c>
      <c r="C73" s="56">
        <v>0</v>
      </c>
      <c r="D73" s="68">
        <v>0</v>
      </c>
      <c r="E73" s="18">
        <v>0</v>
      </c>
      <c r="F73" s="19">
        <f t="shared" si="1"/>
        <v>289</v>
      </c>
      <c r="G73" s="20">
        <v>289</v>
      </c>
      <c r="H73" s="19">
        <f t="shared" si="0"/>
        <v>0</v>
      </c>
    </row>
    <row r="74" spans="1:9" ht="15">
      <c r="A74" s="37" t="s">
        <v>75</v>
      </c>
      <c r="B74" s="41" t="s">
        <v>76</v>
      </c>
      <c r="C74" s="56">
        <v>0</v>
      </c>
      <c r="D74" s="68">
        <v>0</v>
      </c>
      <c r="E74" s="21">
        <v>0</v>
      </c>
      <c r="F74" s="19">
        <f t="shared" si="1"/>
        <v>289</v>
      </c>
      <c r="G74" s="20">
        <v>289</v>
      </c>
      <c r="H74" s="19">
        <f t="shared" ref="H74:H137" si="2">F74-G74</f>
        <v>0</v>
      </c>
    </row>
    <row r="75" spans="1:9" ht="15">
      <c r="A75" s="37" t="s">
        <v>77</v>
      </c>
      <c r="B75" s="41" t="s">
        <v>78</v>
      </c>
      <c r="C75" s="56">
        <v>0</v>
      </c>
      <c r="D75" s="68">
        <v>0</v>
      </c>
      <c r="E75" s="21">
        <v>0</v>
      </c>
      <c r="F75" s="19">
        <f t="shared" ref="F75:F138" si="3">SUM(IF(E75=0,289),IF(E75=1,553),IF(E75=2,1062),IF(E75=3,2038),IF(E75=4,3913),IF(E75=5,7515),IF(E75=6,14413),IF(E75=7,27675),IF(E75=8,53128),IF(E75=9,102005),IF(E75=10,142684),IF(E75=11,142684))</f>
        <v>289</v>
      </c>
      <c r="G75" s="20">
        <v>289</v>
      </c>
      <c r="H75" s="19">
        <f t="shared" si="2"/>
        <v>0</v>
      </c>
    </row>
    <row r="76" spans="1:9" ht="15">
      <c r="A76" s="37" t="s">
        <v>79</v>
      </c>
      <c r="B76" s="41" t="s">
        <v>80</v>
      </c>
      <c r="C76" s="56">
        <v>0</v>
      </c>
      <c r="D76" s="68">
        <v>0</v>
      </c>
      <c r="E76" s="18">
        <v>0</v>
      </c>
      <c r="F76" s="19">
        <f t="shared" si="3"/>
        <v>289</v>
      </c>
      <c r="G76" s="20">
        <v>289</v>
      </c>
      <c r="H76" s="19">
        <f t="shared" si="2"/>
        <v>0</v>
      </c>
      <c r="I76" s="24"/>
    </row>
    <row r="77" spans="1:9" ht="15">
      <c r="A77" s="37" t="s">
        <v>81</v>
      </c>
      <c r="B77" s="41" t="s">
        <v>82</v>
      </c>
      <c r="C77" s="56">
        <v>0</v>
      </c>
      <c r="D77" s="68">
        <v>0</v>
      </c>
      <c r="E77" s="18">
        <v>0</v>
      </c>
      <c r="F77" s="19">
        <f t="shared" si="3"/>
        <v>289</v>
      </c>
      <c r="G77" s="20">
        <v>289</v>
      </c>
      <c r="H77" s="19">
        <f t="shared" si="2"/>
        <v>0</v>
      </c>
    </row>
    <row r="78" spans="1:9" ht="15">
      <c r="A78" s="37" t="s">
        <v>83</v>
      </c>
      <c r="B78" s="41" t="s">
        <v>84</v>
      </c>
      <c r="C78" s="56">
        <v>0</v>
      </c>
      <c r="D78" s="68">
        <v>0</v>
      </c>
      <c r="E78" s="18">
        <v>0</v>
      </c>
      <c r="F78" s="19">
        <f t="shared" si="3"/>
        <v>289</v>
      </c>
      <c r="G78" s="20">
        <v>289</v>
      </c>
      <c r="H78" s="19">
        <f t="shared" si="2"/>
        <v>0</v>
      </c>
    </row>
    <row r="79" spans="1:9" ht="15">
      <c r="A79" s="37" t="s">
        <v>85</v>
      </c>
      <c r="B79" s="41" t="s">
        <v>86</v>
      </c>
      <c r="C79" s="56">
        <v>0</v>
      </c>
      <c r="D79" s="68">
        <v>0</v>
      </c>
      <c r="E79" s="18">
        <v>0</v>
      </c>
      <c r="F79" s="19">
        <f t="shared" si="3"/>
        <v>289</v>
      </c>
      <c r="G79" s="20">
        <v>289</v>
      </c>
      <c r="H79" s="19">
        <f t="shared" si="2"/>
        <v>0</v>
      </c>
    </row>
    <row r="80" spans="1:9" ht="15">
      <c r="A80" s="37" t="s">
        <v>87</v>
      </c>
      <c r="B80" s="41" t="s">
        <v>88</v>
      </c>
      <c r="C80" s="56">
        <v>0</v>
      </c>
      <c r="D80" s="68">
        <v>0</v>
      </c>
      <c r="E80" s="18">
        <v>0</v>
      </c>
      <c r="F80" s="19">
        <f t="shared" si="3"/>
        <v>289</v>
      </c>
      <c r="G80" s="20">
        <v>553</v>
      </c>
      <c r="H80" s="19">
        <f t="shared" si="2"/>
        <v>-264</v>
      </c>
    </row>
    <row r="81" spans="1:8" ht="15">
      <c r="A81" s="37" t="s">
        <v>89</v>
      </c>
      <c r="B81" s="42" t="s">
        <v>166</v>
      </c>
      <c r="C81" s="56">
        <v>0</v>
      </c>
      <c r="D81" s="68">
        <v>0</v>
      </c>
      <c r="E81" s="18">
        <v>0</v>
      </c>
      <c r="F81" s="19">
        <f t="shared" si="3"/>
        <v>289</v>
      </c>
      <c r="G81" s="20">
        <v>289</v>
      </c>
      <c r="H81" s="19">
        <f t="shared" si="2"/>
        <v>0</v>
      </c>
    </row>
    <row r="82" spans="1:8" ht="15">
      <c r="A82" s="37" t="s">
        <v>90</v>
      </c>
      <c r="B82" s="41" t="s">
        <v>91</v>
      </c>
      <c r="C82" s="56">
        <v>0</v>
      </c>
      <c r="D82" s="68">
        <v>0</v>
      </c>
      <c r="E82" s="18">
        <v>0</v>
      </c>
      <c r="F82" s="19">
        <f t="shared" si="3"/>
        <v>289</v>
      </c>
      <c r="G82" s="20">
        <v>289</v>
      </c>
      <c r="H82" s="19">
        <f t="shared" si="2"/>
        <v>0</v>
      </c>
    </row>
    <row r="83" spans="1:8" ht="15">
      <c r="A83" s="37" t="s">
        <v>92</v>
      </c>
      <c r="B83" s="41" t="s">
        <v>93</v>
      </c>
      <c r="C83" s="56">
        <v>0</v>
      </c>
      <c r="D83" s="68">
        <v>0</v>
      </c>
      <c r="E83" s="18">
        <v>0</v>
      </c>
      <c r="F83" s="19">
        <f t="shared" si="3"/>
        <v>289</v>
      </c>
      <c r="G83" s="20">
        <v>289</v>
      </c>
      <c r="H83" s="19">
        <f t="shared" si="2"/>
        <v>0</v>
      </c>
    </row>
    <row r="84" spans="1:8" ht="15">
      <c r="A84" s="37" t="s">
        <v>153</v>
      </c>
      <c r="B84" s="47" t="s">
        <v>205</v>
      </c>
      <c r="C84" s="56">
        <v>0</v>
      </c>
      <c r="D84" s="68">
        <v>0</v>
      </c>
      <c r="E84" s="18">
        <v>0</v>
      </c>
      <c r="F84" s="19">
        <f t="shared" si="3"/>
        <v>289</v>
      </c>
      <c r="G84" s="20">
        <v>289</v>
      </c>
      <c r="H84" s="19">
        <f t="shared" si="2"/>
        <v>0</v>
      </c>
    </row>
    <row r="85" spans="1:8" ht="15">
      <c r="A85" s="37" t="s">
        <v>94</v>
      </c>
      <c r="B85" s="52" t="s">
        <v>95</v>
      </c>
      <c r="C85" s="56">
        <v>0</v>
      </c>
      <c r="D85" s="68">
        <v>0</v>
      </c>
      <c r="E85" s="18">
        <v>0</v>
      </c>
      <c r="F85" s="19">
        <f t="shared" si="3"/>
        <v>289</v>
      </c>
      <c r="G85" s="20">
        <v>289</v>
      </c>
      <c r="H85" s="19">
        <f t="shared" si="2"/>
        <v>0</v>
      </c>
    </row>
    <row r="86" spans="1:8" ht="15">
      <c r="A86" s="37" t="s">
        <v>96</v>
      </c>
      <c r="B86" s="41" t="s">
        <v>97</v>
      </c>
      <c r="C86" s="56">
        <v>0</v>
      </c>
      <c r="D86" s="68">
        <v>0</v>
      </c>
      <c r="E86" s="18">
        <v>0</v>
      </c>
      <c r="F86" s="19">
        <f t="shared" si="3"/>
        <v>289</v>
      </c>
      <c r="G86" s="20">
        <v>553</v>
      </c>
      <c r="H86" s="19">
        <f t="shared" si="2"/>
        <v>-264</v>
      </c>
    </row>
    <row r="87" spans="1:8" ht="15">
      <c r="A87" s="37" t="s">
        <v>98</v>
      </c>
      <c r="B87" s="48" t="s">
        <v>99</v>
      </c>
      <c r="C87" s="56">
        <v>0</v>
      </c>
      <c r="D87" s="68">
        <v>0</v>
      </c>
      <c r="E87" s="18">
        <v>0</v>
      </c>
      <c r="F87" s="19">
        <f t="shared" si="3"/>
        <v>289</v>
      </c>
      <c r="G87" s="20">
        <v>289</v>
      </c>
      <c r="H87" s="19">
        <f t="shared" si="2"/>
        <v>0</v>
      </c>
    </row>
    <row r="88" spans="1:8" ht="15">
      <c r="A88" s="37" t="s">
        <v>100</v>
      </c>
      <c r="B88" s="42" t="s">
        <v>182</v>
      </c>
      <c r="C88" s="56">
        <v>0</v>
      </c>
      <c r="D88" s="68">
        <v>0</v>
      </c>
      <c r="E88" s="18">
        <v>0</v>
      </c>
      <c r="F88" s="19">
        <f t="shared" si="3"/>
        <v>289</v>
      </c>
      <c r="G88" s="20">
        <v>289</v>
      </c>
      <c r="H88" s="19">
        <f t="shared" si="2"/>
        <v>0</v>
      </c>
    </row>
    <row r="89" spans="1:8" ht="15">
      <c r="A89" s="37" t="s">
        <v>101</v>
      </c>
      <c r="B89" s="42" t="s">
        <v>102</v>
      </c>
      <c r="C89" s="56">
        <v>0</v>
      </c>
      <c r="D89" s="68">
        <v>0</v>
      </c>
      <c r="E89" s="18">
        <v>0</v>
      </c>
      <c r="F89" s="19">
        <f t="shared" si="3"/>
        <v>289</v>
      </c>
      <c r="G89" s="20">
        <v>553</v>
      </c>
      <c r="H89" s="19">
        <f t="shared" si="2"/>
        <v>-264</v>
      </c>
    </row>
    <row r="90" spans="1:8" ht="15">
      <c r="A90" s="37" t="s">
        <v>103</v>
      </c>
      <c r="B90" s="52" t="s">
        <v>104</v>
      </c>
      <c r="C90" s="56">
        <v>0</v>
      </c>
      <c r="D90" s="68">
        <v>0</v>
      </c>
      <c r="E90" s="18">
        <v>0</v>
      </c>
      <c r="F90" s="19">
        <f t="shared" si="3"/>
        <v>289</v>
      </c>
      <c r="G90" s="20">
        <v>553</v>
      </c>
      <c r="H90" s="19">
        <f t="shared" si="2"/>
        <v>-264</v>
      </c>
    </row>
    <row r="91" spans="1:8" ht="15">
      <c r="A91" s="40" t="s">
        <v>105</v>
      </c>
      <c r="B91" s="49" t="s">
        <v>183</v>
      </c>
      <c r="C91" s="56">
        <v>0</v>
      </c>
      <c r="D91" s="68">
        <v>0</v>
      </c>
      <c r="E91" s="18">
        <v>0</v>
      </c>
      <c r="F91" s="19">
        <f t="shared" si="3"/>
        <v>289</v>
      </c>
      <c r="G91" s="20">
        <v>289</v>
      </c>
      <c r="H91" s="19">
        <f t="shared" si="2"/>
        <v>0</v>
      </c>
    </row>
    <row r="92" spans="1:8" ht="15">
      <c r="A92" s="40" t="s">
        <v>106</v>
      </c>
      <c r="B92" s="49" t="s">
        <v>184</v>
      </c>
      <c r="C92" s="56">
        <v>0</v>
      </c>
      <c r="D92" s="68">
        <v>0</v>
      </c>
      <c r="E92" s="18">
        <v>0</v>
      </c>
      <c r="F92" s="19">
        <f t="shared" si="3"/>
        <v>289</v>
      </c>
      <c r="G92" s="20">
        <v>553</v>
      </c>
      <c r="H92" s="19">
        <f t="shared" si="2"/>
        <v>-264</v>
      </c>
    </row>
    <row r="93" spans="1:8" ht="15">
      <c r="A93" s="39" t="s">
        <v>107</v>
      </c>
      <c r="B93" s="41" t="s">
        <v>185</v>
      </c>
      <c r="C93" s="56">
        <v>0</v>
      </c>
      <c r="D93" s="68">
        <v>0</v>
      </c>
      <c r="E93" s="18">
        <v>0</v>
      </c>
      <c r="F93" s="19">
        <f t="shared" si="3"/>
        <v>289</v>
      </c>
      <c r="G93" s="20">
        <v>553</v>
      </c>
      <c r="H93" s="19">
        <f t="shared" si="2"/>
        <v>-264</v>
      </c>
    </row>
    <row r="94" spans="1:8" ht="15">
      <c r="A94" s="39" t="s">
        <v>108</v>
      </c>
      <c r="B94" s="41" t="s">
        <v>109</v>
      </c>
      <c r="C94" s="56">
        <v>0</v>
      </c>
      <c r="D94" s="68">
        <v>0</v>
      </c>
      <c r="E94" s="18">
        <v>0</v>
      </c>
      <c r="F94" s="19">
        <f t="shared" si="3"/>
        <v>289</v>
      </c>
      <c r="G94" s="20">
        <v>289</v>
      </c>
      <c r="H94" s="19">
        <f t="shared" si="2"/>
        <v>0</v>
      </c>
    </row>
    <row r="95" spans="1:8" ht="15">
      <c r="A95" s="39" t="s">
        <v>110</v>
      </c>
      <c r="B95" s="53" t="s">
        <v>111</v>
      </c>
      <c r="C95" s="56">
        <v>0</v>
      </c>
      <c r="D95" s="68">
        <v>0</v>
      </c>
      <c r="E95" s="18">
        <v>0</v>
      </c>
      <c r="F95" s="19">
        <f t="shared" si="3"/>
        <v>289</v>
      </c>
      <c r="G95" s="20">
        <v>289</v>
      </c>
      <c r="H95" s="19">
        <f t="shared" si="2"/>
        <v>0</v>
      </c>
    </row>
    <row r="96" spans="1:8" ht="15">
      <c r="A96" s="39" t="s">
        <v>112</v>
      </c>
      <c r="B96" s="41" t="s">
        <v>186</v>
      </c>
      <c r="C96" s="56">
        <v>0</v>
      </c>
      <c r="D96" s="68">
        <v>0</v>
      </c>
      <c r="E96" s="18">
        <v>0</v>
      </c>
      <c r="F96" s="19">
        <f t="shared" si="3"/>
        <v>289</v>
      </c>
      <c r="G96" s="20">
        <v>553</v>
      </c>
      <c r="H96" s="19">
        <f t="shared" si="2"/>
        <v>-264</v>
      </c>
    </row>
    <row r="97" spans="1:8" ht="15">
      <c r="A97" s="39" t="s">
        <v>113</v>
      </c>
      <c r="B97" s="41" t="s">
        <v>187</v>
      </c>
      <c r="C97" s="56">
        <v>0.26200000000000001</v>
      </c>
      <c r="D97" s="68">
        <v>0.26200000000000001</v>
      </c>
      <c r="E97" s="18">
        <v>1</v>
      </c>
      <c r="F97" s="19">
        <f t="shared" si="3"/>
        <v>553</v>
      </c>
      <c r="G97" s="20">
        <v>1062</v>
      </c>
      <c r="H97" s="19">
        <f t="shared" si="2"/>
        <v>-509</v>
      </c>
    </row>
    <row r="98" spans="1:8" ht="15">
      <c r="A98" s="39" t="s">
        <v>147</v>
      </c>
      <c r="B98" s="41" t="s">
        <v>148</v>
      </c>
      <c r="C98" s="56">
        <v>0</v>
      </c>
      <c r="D98" s="68">
        <v>0</v>
      </c>
      <c r="E98" s="18">
        <v>0</v>
      </c>
      <c r="F98" s="19">
        <f t="shared" si="3"/>
        <v>289</v>
      </c>
      <c r="G98" s="20">
        <v>553</v>
      </c>
      <c r="H98" s="19">
        <f t="shared" si="2"/>
        <v>-264</v>
      </c>
    </row>
    <row r="99" spans="1:8" ht="15">
      <c r="A99" s="39" t="s">
        <v>200</v>
      </c>
      <c r="B99" s="41" t="s">
        <v>206</v>
      </c>
      <c r="C99" s="56">
        <v>0</v>
      </c>
      <c r="D99" s="68">
        <v>0</v>
      </c>
      <c r="E99" s="18">
        <v>0</v>
      </c>
      <c r="F99" s="19">
        <f t="shared" si="3"/>
        <v>289</v>
      </c>
      <c r="G99" s="20">
        <v>553</v>
      </c>
      <c r="H99" s="19">
        <f t="shared" si="2"/>
        <v>-264</v>
      </c>
    </row>
    <row r="100" spans="1:8" ht="15">
      <c r="A100" s="39" t="s">
        <v>201</v>
      </c>
      <c r="B100" s="41" t="s">
        <v>203</v>
      </c>
      <c r="C100" s="56">
        <v>0.26100000000000001</v>
      </c>
      <c r="D100" s="68">
        <v>0.26100000000000001</v>
      </c>
      <c r="E100" s="18">
        <v>1</v>
      </c>
      <c r="F100" s="19">
        <f t="shared" si="3"/>
        <v>553</v>
      </c>
      <c r="G100" s="20">
        <v>553</v>
      </c>
      <c r="H100" s="19">
        <f t="shared" si="2"/>
        <v>0</v>
      </c>
    </row>
    <row r="101" spans="1:8" ht="15">
      <c r="A101" s="39" t="s">
        <v>271</v>
      </c>
      <c r="B101" s="41" t="s">
        <v>272</v>
      </c>
      <c r="C101" s="56">
        <v>0</v>
      </c>
      <c r="D101" s="68">
        <v>3.7</v>
      </c>
      <c r="E101" s="18">
        <v>1</v>
      </c>
      <c r="F101" s="19">
        <f t="shared" si="3"/>
        <v>553</v>
      </c>
      <c r="G101" s="20">
        <v>553</v>
      </c>
      <c r="H101" s="19">
        <f t="shared" si="2"/>
        <v>0</v>
      </c>
    </row>
    <row r="102" spans="1:8" ht="15">
      <c r="A102" s="39" t="s">
        <v>239</v>
      </c>
      <c r="B102" s="41" t="s">
        <v>240</v>
      </c>
      <c r="C102" s="56">
        <v>0.26200000000000001</v>
      </c>
      <c r="D102" s="56">
        <v>0.26200000000000001</v>
      </c>
      <c r="E102" s="18">
        <v>1</v>
      </c>
      <c r="F102" s="19">
        <f t="shared" si="3"/>
        <v>553</v>
      </c>
      <c r="G102" s="20">
        <v>553</v>
      </c>
      <c r="H102" s="19">
        <f t="shared" si="2"/>
        <v>0</v>
      </c>
    </row>
    <row r="103" spans="1:8" ht="15">
      <c r="A103" s="39" t="s">
        <v>241</v>
      </c>
      <c r="B103" s="41" t="s">
        <v>242</v>
      </c>
      <c r="C103" s="56">
        <v>0.26200000000000001</v>
      </c>
      <c r="D103" s="56">
        <v>0.26200000000000001</v>
      </c>
      <c r="E103" s="18">
        <v>1</v>
      </c>
      <c r="F103" s="19">
        <f t="shared" si="3"/>
        <v>553</v>
      </c>
      <c r="G103" s="20">
        <v>553</v>
      </c>
      <c r="H103" s="19">
        <f t="shared" si="2"/>
        <v>0</v>
      </c>
    </row>
    <row r="104" spans="1:8" ht="15">
      <c r="A104" s="39" t="s">
        <v>243</v>
      </c>
      <c r="B104" s="41" t="s">
        <v>244</v>
      </c>
      <c r="C104" s="56">
        <v>0.26200000000000001</v>
      </c>
      <c r="D104" s="56">
        <v>0.26200000000000001</v>
      </c>
      <c r="E104" s="18">
        <v>1</v>
      </c>
      <c r="F104" s="19">
        <f t="shared" si="3"/>
        <v>553</v>
      </c>
      <c r="G104" s="20">
        <v>553</v>
      </c>
      <c r="H104" s="19">
        <f t="shared" si="2"/>
        <v>0</v>
      </c>
    </row>
    <row r="105" spans="1:8" ht="15">
      <c r="A105" s="39" t="s">
        <v>245</v>
      </c>
      <c r="B105" s="41" t="s">
        <v>246</v>
      </c>
      <c r="C105" s="56">
        <v>0.26200000000000001</v>
      </c>
      <c r="D105" s="56">
        <v>0.26200000000000001</v>
      </c>
      <c r="E105" s="18">
        <v>1</v>
      </c>
      <c r="F105" s="19">
        <f t="shared" si="3"/>
        <v>553</v>
      </c>
      <c r="G105" s="20">
        <v>553</v>
      </c>
      <c r="H105" s="19">
        <f t="shared" si="2"/>
        <v>0</v>
      </c>
    </row>
    <row r="106" spans="1:8" ht="15">
      <c r="A106" s="39" t="s">
        <v>273</v>
      </c>
      <c r="B106" s="41" t="s">
        <v>274</v>
      </c>
      <c r="C106" s="56">
        <v>0</v>
      </c>
      <c r="D106" s="56">
        <v>0</v>
      </c>
      <c r="E106" s="18">
        <v>0</v>
      </c>
      <c r="F106" s="19">
        <f t="shared" si="3"/>
        <v>289</v>
      </c>
      <c r="G106" s="20">
        <v>553</v>
      </c>
      <c r="H106" s="19">
        <f t="shared" si="2"/>
        <v>-264</v>
      </c>
    </row>
    <row r="107" spans="1:8" ht="15">
      <c r="A107" s="39" t="s">
        <v>247</v>
      </c>
      <c r="B107" s="41" t="s">
        <v>248</v>
      </c>
      <c r="C107" s="56">
        <v>0.26200000000000001</v>
      </c>
      <c r="D107" s="56">
        <v>0.26200000000000001</v>
      </c>
      <c r="E107" s="18">
        <v>1</v>
      </c>
      <c r="F107" s="19">
        <f t="shared" si="3"/>
        <v>553</v>
      </c>
      <c r="G107" s="20">
        <v>553</v>
      </c>
      <c r="H107" s="19">
        <f t="shared" si="2"/>
        <v>0</v>
      </c>
    </row>
    <row r="108" spans="1:8" ht="15">
      <c r="A108" s="39" t="s">
        <v>249</v>
      </c>
      <c r="B108" s="41" t="s">
        <v>250</v>
      </c>
      <c r="C108" s="56">
        <v>0.26200000000000001</v>
      </c>
      <c r="D108" s="56">
        <v>0.26200000000000001</v>
      </c>
      <c r="E108" s="18">
        <v>1</v>
      </c>
      <c r="F108" s="19">
        <f t="shared" si="3"/>
        <v>553</v>
      </c>
      <c r="G108" s="20">
        <v>553</v>
      </c>
      <c r="H108" s="19">
        <f t="shared" si="2"/>
        <v>0</v>
      </c>
    </row>
    <row r="109" spans="1:8" ht="15">
      <c r="A109" s="39" t="s">
        <v>251</v>
      </c>
      <c r="B109" s="41" t="s">
        <v>252</v>
      </c>
      <c r="C109" s="56">
        <v>0.26100000000000001</v>
      </c>
      <c r="D109" s="56">
        <v>0.26100000000000001</v>
      </c>
      <c r="E109" s="18">
        <v>1</v>
      </c>
      <c r="F109" s="19">
        <f t="shared" si="3"/>
        <v>553</v>
      </c>
      <c r="G109" s="25">
        <v>553</v>
      </c>
      <c r="H109" s="19">
        <f t="shared" si="2"/>
        <v>0</v>
      </c>
    </row>
    <row r="110" spans="1:8" ht="15">
      <c r="A110" s="39" t="s">
        <v>253</v>
      </c>
      <c r="B110" s="41" t="s">
        <v>254</v>
      </c>
      <c r="C110" s="56">
        <v>0.26100000000000001</v>
      </c>
      <c r="D110" s="56">
        <v>0.26100000000000001</v>
      </c>
      <c r="E110" s="18">
        <v>1</v>
      </c>
      <c r="F110" s="19">
        <f t="shared" si="3"/>
        <v>553</v>
      </c>
      <c r="G110" s="20">
        <v>553</v>
      </c>
      <c r="H110" s="19">
        <f t="shared" si="2"/>
        <v>0</v>
      </c>
    </row>
    <row r="111" spans="1:8" ht="15">
      <c r="A111" s="39" t="s">
        <v>255</v>
      </c>
      <c r="B111" s="41" t="s">
        <v>256</v>
      </c>
      <c r="C111" s="56">
        <v>0.26200000000000001</v>
      </c>
      <c r="D111" s="56">
        <v>0.26200000000000001</v>
      </c>
      <c r="E111" s="18">
        <v>1</v>
      </c>
      <c r="F111" s="19">
        <f t="shared" si="3"/>
        <v>553</v>
      </c>
      <c r="G111" s="20">
        <v>553</v>
      </c>
      <c r="H111" s="19">
        <f t="shared" si="2"/>
        <v>0</v>
      </c>
    </row>
    <row r="112" spans="1:8" ht="15">
      <c r="A112" s="39" t="s">
        <v>257</v>
      </c>
      <c r="B112" s="41" t="s">
        <v>258</v>
      </c>
      <c r="C112" s="56">
        <v>0.26200000000000001</v>
      </c>
      <c r="D112" s="56">
        <v>0.26200000000000001</v>
      </c>
      <c r="E112" s="18">
        <v>1</v>
      </c>
      <c r="F112" s="19">
        <f t="shared" si="3"/>
        <v>553</v>
      </c>
      <c r="G112" s="20">
        <v>553</v>
      </c>
      <c r="H112" s="19">
        <f t="shared" si="2"/>
        <v>0</v>
      </c>
    </row>
    <row r="113" spans="1:8" ht="15">
      <c r="A113" s="39" t="s">
        <v>259</v>
      </c>
      <c r="B113" s="41" t="s">
        <v>260</v>
      </c>
      <c r="C113" s="56">
        <v>0.26200000000000001</v>
      </c>
      <c r="D113" s="56">
        <v>0.26200000000000001</v>
      </c>
      <c r="E113" s="18">
        <v>1</v>
      </c>
      <c r="F113" s="19">
        <f t="shared" si="3"/>
        <v>553</v>
      </c>
      <c r="G113" s="20">
        <v>553</v>
      </c>
      <c r="H113" s="19">
        <f t="shared" si="2"/>
        <v>0</v>
      </c>
    </row>
    <row r="114" spans="1:8" ht="15">
      <c r="A114" s="39" t="s">
        <v>261</v>
      </c>
      <c r="B114" s="41" t="s">
        <v>262</v>
      </c>
      <c r="C114" s="56">
        <v>0.26200000000000001</v>
      </c>
      <c r="D114" s="56">
        <v>0.26200000000000001</v>
      </c>
      <c r="E114" s="18">
        <v>1</v>
      </c>
      <c r="F114" s="19">
        <f t="shared" si="3"/>
        <v>553</v>
      </c>
      <c r="G114" s="20">
        <v>553</v>
      </c>
      <c r="H114" s="19">
        <f t="shared" si="2"/>
        <v>0</v>
      </c>
    </row>
    <row r="115" spans="1:8" ht="15">
      <c r="A115" s="39" t="s">
        <v>263</v>
      </c>
      <c r="B115" s="41" t="s">
        <v>264</v>
      </c>
      <c r="C115" s="56">
        <v>0.26200000000000001</v>
      </c>
      <c r="D115" s="56">
        <v>0.26200000000000001</v>
      </c>
      <c r="E115" s="18">
        <v>1</v>
      </c>
      <c r="F115" s="19">
        <f t="shared" si="3"/>
        <v>553</v>
      </c>
      <c r="G115" s="20">
        <v>553</v>
      </c>
      <c r="H115" s="19">
        <f t="shared" si="2"/>
        <v>0</v>
      </c>
    </row>
    <row r="116" spans="1:8" ht="15">
      <c r="A116" s="39" t="s">
        <v>275</v>
      </c>
      <c r="B116" s="41" t="s">
        <v>276</v>
      </c>
      <c r="C116" s="56">
        <v>0</v>
      </c>
      <c r="D116" s="56">
        <v>0</v>
      </c>
      <c r="E116" s="18">
        <v>0</v>
      </c>
      <c r="F116" s="19">
        <f t="shared" si="3"/>
        <v>289</v>
      </c>
      <c r="G116" s="20">
        <v>553</v>
      </c>
      <c r="H116" s="19">
        <f t="shared" si="2"/>
        <v>-264</v>
      </c>
    </row>
    <row r="117" spans="1:8" ht="15">
      <c r="A117" s="39" t="s">
        <v>265</v>
      </c>
      <c r="B117" s="41" t="s">
        <v>266</v>
      </c>
      <c r="C117" s="56">
        <v>0.26200000000000001</v>
      </c>
      <c r="D117" s="56">
        <v>0.26200000000000001</v>
      </c>
      <c r="E117" s="18">
        <v>1</v>
      </c>
      <c r="F117" s="19">
        <f t="shared" si="3"/>
        <v>553</v>
      </c>
      <c r="G117" s="20">
        <v>553</v>
      </c>
      <c r="H117" s="19">
        <f t="shared" si="2"/>
        <v>0</v>
      </c>
    </row>
    <row r="118" spans="1:8" ht="15">
      <c r="A118" s="39" t="s">
        <v>267</v>
      </c>
      <c r="B118" s="41" t="s">
        <v>268</v>
      </c>
      <c r="C118" s="56">
        <v>0.26200000000000001</v>
      </c>
      <c r="D118" s="56">
        <v>0.26200000000000001</v>
      </c>
      <c r="E118" s="18">
        <v>1</v>
      </c>
      <c r="F118" s="19">
        <f t="shared" si="3"/>
        <v>553</v>
      </c>
      <c r="G118" s="20">
        <v>553</v>
      </c>
      <c r="H118" s="19">
        <f t="shared" si="2"/>
        <v>0</v>
      </c>
    </row>
    <row r="119" spans="1:8" ht="15">
      <c r="A119" s="39" t="s">
        <v>269</v>
      </c>
      <c r="B119" s="41" t="s">
        <v>270</v>
      </c>
      <c r="C119" s="56">
        <v>0.26100000000000001</v>
      </c>
      <c r="D119" s="56">
        <v>0.26100000000000001</v>
      </c>
      <c r="E119" s="18">
        <v>1</v>
      </c>
      <c r="F119" s="19">
        <f t="shared" si="3"/>
        <v>553</v>
      </c>
      <c r="G119" s="20">
        <v>553</v>
      </c>
      <c r="H119" s="19">
        <f t="shared" si="2"/>
        <v>0</v>
      </c>
    </row>
    <row r="120" spans="1:8" ht="15">
      <c r="A120" s="39" t="s">
        <v>288</v>
      </c>
      <c r="B120" s="41" t="s">
        <v>289</v>
      </c>
      <c r="C120" s="56">
        <v>0</v>
      </c>
      <c r="D120" s="68">
        <v>4.1887999999999996</v>
      </c>
      <c r="E120" s="18">
        <v>1</v>
      </c>
      <c r="F120" s="19">
        <f t="shared" si="3"/>
        <v>553</v>
      </c>
      <c r="G120" s="28">
        <v>553</v>
      </c>
      <c r="H120" s="19">
        <f t="shared" si="2"/>
        <v>0</v>
      </c>
    </row>
    <row r="121" spans="1:8" ht="15">
      <c r="A121" s="37" t="s">
        <v>137</v>
      </c>
      <c r="B121" s="52" t="s">
        <v>146</v>
      </c>
      <c r="C121" s="56">
        <v>0</v>
      </c>
      <c r="D121" s="68">
        <v>2.7576000000000001</v>
      </c>
      <c r="E121" s="18">
        <v>0</v>
      </c>
      <c r="F121" s="19">
        <f t="shared" si="3"/>
        <v>289</v>
      </c>
      <c r="G121" s="2">
        <v>553</v>
      </c>
      <c r="H121" s="19">
        <f t="shared" si="2"/>
        <v>-264</v>
      </c>
    </row>
    <row r="122" spans="1:8" ht="15">
      <c r="A122" s="38" t="s">
        <v>114</v>
      </c>
      <c r="B122" s="54" t="s">
        <v>188</v>
      </c>
      <c r="C122" s="56">
        <v>0</v>
      </c>
      <c r="D122" s="68">
        <v>4.3197000000000001</v>
      </c>
      <c r="E122" s="18">
        <v>0</v>
      </c>
      <c r="F122" s="19">
        <f t="shared" si="3"/>
        <v>289</v>
      </c>
      <c r="G122" s="2">
        <v>553</v>
      </c>
      <c r="H122" s="19">
        <f t="shared" si="2"/>
        <v>-264</v>
      </c>
    </row>
    <row r="123" spans="1:8" ht="15">
      <c r="A123" s="37" t="s">
        <v>115</v>
      </c>
      <c r="B123" s="52" t="s">
        <v>116</v>
      </c>
      <c r="C123" s="56">
        <v>0</v>
      </c>
      <c r="D123" s="68">
        <v>0</v>
      </c>
      <c r="E123" s="18">
        <v>0</v>
      </c>
      <c r="F123" s="19">
        <f t="shared" si="3"/>
        <v>289</v>
      </c>
      <c r="G123" s="2">
        <v>289</v>
      </c>
      <c r="H123" s="19">
        <f t="shared" si="2"/>
        <v>0</v>
      </c>
    </row>
    <row r="124" spans="1:8" ht="15">
      <c r="A124" s="38" t="s">
        <v>160</v>
      </c>
      <c r="B124" s="54" t="s">
        <v>163</v>
      </c>
      <c r="C124" s="56">
        <v>0</v>
      </c>
      <c r="D124" s="68">
        <v>0</v>
      </c>
      <c r="E124" s="18">
        <v>0</v>
      </c>
      <c r="F124" s="19">
        <f t="shared" si="3"/>
        <v>289</v>
      </c>
      <c r="G124" s="2">
        <v>553</v>
      </c>
      <c r="H124" s="19">
        <f t="shared" si="2"/>
        <v>-264</v>
      </c>
    </row>
    <row r="125" spans="1:8" ht="15">
      <c r="A125" s="37" t="s">
        <v>277</v>
      </c>
      <c r="B125" s="41" t="s">
        <v>278</v>
      </c>
      <c r="C125" s="61">
        <v>3.53</v>
      </c>
      <c r="D125" s="68">
        <v>3.53</v>
      </c>
      <c r="E125" s="21">
        <v>1</v>
      </c>
      <c r="F125" s="19">
        <f t="shared" si="3"/>
        <v>553</v>
      </c>
      <c r="G125" s="2">
        <v>553</v>
      </c>
      <c r="H125" s="19">
        <f t="shared" si="2"/>
        <v>0</v>
      </c>
    </row>
    <row r="126" spans="1:8" ht="15">
      <c r="A126" s="37" t="s">
        <v>118</v>
      </c>
      <c r="B126" s="41" t="s">
        <v>119</v>
      </c>
      <c r="C126" s="61">
        <v>0</v>
      </c>
      <c r="D126" s="68">
        <v>0</v>
      </c>
      <c r="E126" s="18">
        <v>0</v>
      </c>
      <c r="F126" s="19">
        <f t="shared" si="3"/>
        <v>289</v>
      </c>
      <c r="G126" s="2">
        <v>553</v>
      </c>
      <c r="H126" s="19">
        <f t="shared" si="2"/>
        <v>-264</v>
      </c>
    </row>
    <row r="127" spans="1:8" ht="15">
      <c r="A127" s="37" t="s">
        <v>120</v>
      </c>
      <c r="B127" s="41" t="s">
        <v>121</v>
      </c>
      <c r="C127" s="61">
        <v>0</v>
      </c>
      <c r="D127" s="68">
        <v>0</v>
      </c>
      <c r="E127" s="18">
        <v>0</v>
      </c>
      <c r="F127" s="19">
        <f t="shared" si="3"/>
        <v>289</v>
      </c>
      <c r="G127" s="2">
        <v>553</v>
      </c>
      <c r="H127" s="19">
        <f t="shared" si="2"/>
        <v>-264</v>
      </c>
    </row>
    <row r="128" spans="1:8" ht="15">
      <c r="A128" s="37" t="s">
        <v>122</v>
      </c>
      <c r="B128" s="41" t="s">
        <v>123</v>
      </c>
      <c r="C128" s="56">
        <v>0</v>
      </c>
      <c r="D128" s="68">
        <v>0</v>
      </c>
      <c r="E128" s="18">
        <v>0</v>
      </c>
      <c r="F128" s="19">
        <f t="shared" si="3"/>
        <v>289</v>
      </c>
      <c r="G128" s="2">
        <v>289</v>
      </c>
      <c r="H128" s="19">
        <f t="shared" si="2"/>
        <v>0</v>
      </c>
    </row>
    <row r="129" spans="1:9" ht="15">
      <c r="A129" s="37" t="s">
        <v>124</v>
      </c>
      <c r="B129" s="41" t="s">
        <v>125</v>
      </c>
      <c r="C129" s="56">
        <v>0</v>
      </c>
      <c r="D129" s="68">
        <v>0</v>
      </c>
      <c r="E129" s="18">
        <v>0</v>
      </c>
      <c r="F129" s="19">
        <f t="shared" si="3"/>
        <v>289</v>
      </c>
      <c r="G129" s="2">
        <v>553</v>
      </c>
      <c r="H129" s="19">
        <f t="shared" si="2"/>
        <v>-264</v>
      </c>
    </row>
    <row r="130" spans="1:9" ht="15">
      <c r="A130" s="37" t="s">
        <v>126</v>
      </c>
      <c r="B130" s="48" t="s">
        <v>127</v>
      </c>
      <c r="C130" s="56">
        <v>0</v>
      </c>
      <c r="D130" s="68">
        <v>0</v>
      </c>
      <c r="E130" s="18">
        <v>0</v>
      </c>
      <c r="F130" s="19">
        <f t="shared" si="3"/>
        <v>289</v>
      </c>
      <c r="G130" s="2">
        <v>553</v>
      </c>
      <c r="H130" s="19">
        <f t="shared" si="2"/>
        <v>-264</v>
      </c>
    </row>
    <row r="131" spans="1:9" ht="15">
      <c r="A131" s="37" t="s">
        <v>128</v>
      </c>
      <c r="B131" s="52" t="s">
        <v>129</v>
      </c>
      <c r="C131" s="56">
        <v>0</v>
      </c>
      <c r="D131" s="68">
        <v>0</v>
      </c>
      <c r="E131" s="18">
        <v>0</v>
      </c>
      <c r="F131" s="19">
        <f t="shared" si="3"/>
        <v>289</v>
      </c>
      <c r="G131" s="2">
        <v>553</v>
      </c>
      <c r="H131" s="19">
        <f t="shared" si="2"/>
        <v>-264</v>
      </c>
    </row>
    <row r="132" spans="1:9" ht="15">
      <c r="A132" s="37" t="s">
        <v>130</v>
      </c>
      <c r="B132" s="41" t="s">
        <v>189</v>
      </c>
      <c r="C132" s="56">
        <v>0</v>
      </c>
      <c r="D132" s="68">
        <v>0</v>
      </c>
      <c r="E132" s="18">
        <v>0</v>
      </c>
      <c r="F132" s="19">
        <f t="shared" si="3"/>
        <v>289</v>
      </c>
      <c r="G132" s="2">
        <v>289</v>
      </c>
      <c r="H132" s="19">
        <f t="shared" si="2"/>
        <v>0</v>
      </c>
    </row>
    <row r="133" spans="1:9" ht="15">
      <c r="A133" s="37" t="s">
        <v>151</v>
      </c>
      <c r="B133" s="41" t="s">
        <v>152</v>
      </c>
      <c r="C133" s="56">
        <v>0</v>
      </c>
      <c r="D133" s="68">
        <v>0</v>
      </c>
      <c r="E133" s="18">
        <v>0</v>
      </c>
      <c r="F133" s="19">
        <f t="shared" si="3"/>
        <v>289</v>
      </c>
      <c r="G133" s="2">
        <v>289</v>
      </c>
      <c r="H133" s="19">
        <f t="shared" si="2"/>
        <v>0</v>
      </c>
    </row>
    <row r="134" spans="1:9" ht="15">
      <c r="A134" s="37" t="s">
        <v>131</v>
      </c>
      <c r="B134" s="42" t="s">
        <v>132</v>
      </c>
      <c r="C134" s="56">
        <v>0</v>
      </c>
      <c r="D134" s="68">
        <v>0</v>
      </c>
      <c r="E134" s="18">
        <v>0</v>
      </c>
      <c r="F134" s="19">
        <f t="shared" si="3"/>
        <v>289</v>
      </c>
      <c r="G134" s="2">
        <v>1062</v>
      </c>
      <c r="H134" s="19">
        <f t="shared" si="2"/>
        <v>-773</v>
      </c>
    </row>
    <row r="135" spans="1:9" ht="15">
      <c r="A135" s="38" t="s">
        <v>133</v>
      </c>
      <c r="B135" s="44" t="s">
        <v>134</v>
      </c>
      <c r="C135" s="56">
        <v>0</v>
      </c>
      <c r="D135" s="68">
        <v>0</v>
      </c>
      <c r="E135" s="18">
        <v>0</v>
      </c>
      <c r="F135" s="19">
        <f t="shared" si="3"/>
        <v>289</v>
      </c>
      <c r="G135" s="2">
        <v>553</v>
      </c>
      <c r="H135" s="19">
        <f t="shared" si="2"/>
        <v>-264</v>
      </c>
    </row>
    <row r="136" spans="1:9" ht="15">
      <c r="A136" s="40" t="s">
        <v>135</v>
      </c>
      <c r="B136" s="49" t="s">
        <v>136</v>
      </c>
      <c r="C136" s="56">
        <v>0</v>
      </c>
      <c r="D136" s="68">
        <v>0</v>
      </c>
      <c r="E136" s="18">
        <v>0</v>
      </c>
      <c r="F136" s="19">
        <f t="shared" si="3"/>
        <v>289</v>
      </c>
      <c r="G136" s="2">
        <v>1062</v>
      </c>
      <c r="H136" s="19">
        <f t="shared" si="2"/>
        <v>-773</v>
      </c>
    </row>
    <row r="137" spans="1:9" ht="15">
      <c r="A137" s="40" t="s">
        <v>161</v>
      </c>
      <c r="B137" s="55" t="s">
        <v>164</v>
      </c>
      <c r="C137" s="56">
        <v>0</v>
      </c>
      <c r="D137" s="68">
        <v>0</v>
      </c>
      <c r="E137" s="18">
        <v>0</v>
      </c>
      <c r="F137" s="19">
        <f t="shared" si="3"/>
        <v>289</v>
      </c>
      <c r="G137" s="2">
        <v>289</v>
      </c>
      <c r="H137" s="19">
        <f t="shared" si="2"/>
        <v>0</v>
      </c>
    </row>
    <row r="138" spans="1:9" ht="15">
      <c r="A138" s="40" t="s">
        <v>279</v>
      </c>
      <c r="B138" s="49" t="s">
        <v>282</v>
      </c>
      <c r="C138" s="56">
        <v>0.26200000000000001</v>
      </c>
      <c r="D138" s="68">
        <v>0.26200000000000001</v>
      </c>
      <c r="E138" s="18">
        <v>1</v>
      </c>
      <c r="F138" s="19">
        <f t="shared" si="3"/>
        <v>553</v>
      </c>
      <c r="G138" s="2">
        <v>553</v>
      </c>
      <c r="H138" s="19">
        <f t="shared" ref="H138:H140" si="4">F138-G138</f>
        <v>0</v>
      </c>
    </row>
    <row r="139" spans="1:9" ht="15">
      <c r="A139" s="40" t="s">
        <v>280</v>
      </c>
      <c r="B139" s="49" t="s">
        <v>283</v>
      </c>
      <c r="C139" s="56">
        <v>0</v>
      </c>
      <c r="D139" s="68">
        <v>1.75</v>
      </c>
      <c r="E139" s="18">
        <v>1</v>
      </c>
      <c r="F139" s="19">
        <f t="shared" ref="F139:F140" si="5">SUM(IF(E139=0,289),IF(E139=1,553),IF(E139=2,1062),IF(E139=3,2038),IF(E139=4,3913),IF(E139=5,7515),IF(E139=6,14413),IF(E139=7,27675),IF(E139=8,53128),IF(E139=9,102005),IF(E139=10,142684),IF(E139=11,142684))</f>
        <v>553</v>
      </c>
      <c r="G139" s="2">
        <v>553</v>
      </c>
      <c r="H139" s="19">
        <f t="shared" si="4"/>
        <v>0</v>
      </c>
    </row>
    <row r="140" spans="1:9" ht="15">
      <c r="A140" s="40" t="s">
        <v>281</v>
      </c>
      <c r="B140" s="49" t="s">
        <v>284</v>
      </c>
      <c r="C140" s="56">
        <v>0</v>
      </c>
      <c r="D140" s="68">
        <v>7.5</v>
      </c>
      <c r="E140" s="18">
        <v>1</v>
      </c>
      <c r="F140" s="19">
        <f t="shared" si="5"/>
        <v>553</v>
      </c>
      <c r="G140" s="2">
        <v>553</v>
      </c>
      <c r="H140" s="19">
        <f t="shared" si="4"/>
        <v>0</v>
      </c>
    </row>
    <row r="141" spans="1:9" ht="15">
      <c r="A141" s="40"/>
      <c r="B141" s="49"/>
      <c r="C141" s="56"/>
      <c r="D141" s="68"/>
      <c r="E141" s="18"/>
      <c r="F141" s="19"/>
      <c r="H141" s="19"/>
    </row>
    <row r="142" spans="1:9" ht="15">
      <c r="A142" s="40"/>
      <c r="B142" s="23" t="s">
        <v>285</v>
      </c>
      <c r="C142" s="56"/>
      <c r="D142" s="68"/>
      <c r="E142" s="18"/>
      <c r="F142" s="19"/>
      <c r="H142" s="19"/>
    </row>
    <row r="143" spans="1:9" ht="15">
      <c r="A143" s="37" t="s">
        <v>193</v>
      </c>
      <c r="B143" s="44" t="s">
        <v>194</v>
      </c>
      <c r="C143" s="56" t="s">
        <v>202</v>
      </c>
      <c r="D143" s="68"/>
      <c r="E143" s="18"/>
      <c r="F143" s="19">
        <v>0</v>
      </c>
      <c r="G143" s="2">
        <v>553</v>
      </c>
      <c r="H143" s="19">
        <f t="shared" ref="H143:H147" si="6">F143-G143</f>
        <v>-553</v>
      </c>
    </row>
    <row r="144" spans="1:9" ht="15">
      <c r="A144" s="37" t="s">
        <v>195</v>
      </c>
      <c r="B144" s="44" t="s">
        <v>196</v>
      </c>
      <c r="C144" s="56">
        <v>0.46</v>
      </c>
      <c r="D144" s="68">
        <v>0.46</v>
      </c>
      <c r="E144" s="18"/>
      <c r="F144" s="19">
        <v>257</v>
      </c>
      <c r="G144" s="2">
        <v>257</v>
      </c>
      <c r="H144" s="19">
        <f t="shared" si="6"/>
        <v>0</v>
      </c>
      <c r="I144" s="64" t="s">
        <v>287</v>
      </c>
    </row>
    <row r="145" spans="1:8" ht="15">
      <c r="A145" s="37" t="s">
        <v>117</v>
      </c>
      <c r="B145" s="52" t="s">
        <v>286</v>
      </c>
      <c r="C145" s="56" t="s">
        <v>202</v>
      </c>
      <c r="D145" s="68"/>
      <c r="E145" s="18"/>
      <c r="F145" s="19">
        <v>0</v>
      </c>
      <c r="G145" s="2">
        <v>289</v>
      </c>
      <c r="H145" s="19">
        <f t="shared" si="6"/>
        <v>-289</v>
      </c>
    </row>
    <row r="146" spans="1:8" ht="15">
      <c r="A146" s="26"/>
      <c r="B146" s="23"/>
      <c r="D146" s="69"/>
      <c r="E146" s="27"/>
    </row>
    <row r="147" spans="1:8" ht="15" customHeight="1">
      <c r="A147" s="8"/>
      <c r="B147" s="29"/>
      <c r="C147" s="58">
        <f>SUM(C9:C146)</f>
        <v>5257.6199999999972</v>
      </c>
      <c r="D147" s="58">
        <f>SUM(D9:D146)</f>
        <v>12031.259790000016</v>
      </c>
      <c r="E147" s="16"/>
      <c r="F147" s="36">
        <f>SUM(F9:F146)</f>
        <v>619104</v>
      </c>
      <c r="G147" s="36">
        <f>SUM(G9:G146)</f>
        <v>660792</v>
      </c>
      <c r="H147" s="19">
        <f t="shared" si="6"/>
        <v>-41688</v>
      </c>
    </row>
    <row r="148" spans="1:8" ht="14.25" customHeight="1">
      <c r="A148" s="8"/>
      <c r="B148" s="29"/>
    </row>
    <row r="149" spans="1:8">
      <c r="A149" s="8"/>
      <c r="B149" s="29"/>
    </row>
    <row r="150" spans="1:8">
      <c r="A150" s="8"/>
      <c r="B150" s="29"/>
    </row>
    <row r="151" spans="1:8">
      <c r="A151" s="8"/>
      <c r="B151" s="29"/>
    </row>
    <row r="152" spans="1:8">
      <c r="A152" s="8"/>
      <c r="B152" s="29"/>
    </row>
    <row r="153" spans="1:8">
      <c r="A153" s="8"/>
      <c r="B153" s="29"/>
    </row>
    <row r="154" spans="1:8">
      <c r="A154" s="8"/>
      <c r="B154" s="29"/>
    </row>
    <row r="155" spans="1:8">
      <c r="A155" s="8"/>
      <c r="B155" s="29"/>
    </row>
    <row r="156" spans="1:8">
      <c r="A156" s="8"/>
      <c r="B156" s="29"/>
    </row>
    <row r="159" spans="1:8">
      <c r="A159" s="8"/>
      <c r="B159" s="29"/>
    </row>
    <row r="161" spans="1:2">
      <c r="A161" s="8"/>
      <c r="B161" s="29"/>
    </row>
    <row r="162" spans="1:2">
      <c r="A162" s="8"/>
      <c r="B162" s="29"/>
    </row>
    <row r="163" spans="1:2">
      <c r="A163" s="8"/>
      <c r="B163" s="29"/>
    </row>
    <row r="164" spans="1:2">
      <c r="A164" s="8"/>
      <c r="B164" s="29"/>
    </row>
    <row r="165" spans="1:2">
      <c r="A165" s="8"/>
      <c r="B165" s="29"/>
    </row>
    <row r="166" spans="1:2">
      <c r="A166" s="8"/>
      <c r="B166" s="29"/>
    </row>
    <row r="167" spans="1:2">
      <c r="A167" s="8"/>
      <c r="B167" s="29"/>
    </row>
    <row r="170" spans="1:2">
      <c r="A170" s="8"/>
      <c r="B170" s="29"/>
    </row>
    <row r="171" spans="1:2">
      <c r="A171" s="8"/>
      <c r="B171" s="29"/>
    </row>
    <row r="172" spans="1:2">
      <c r="A172" s="8"/>
      <c r="B172" s="29"/>
    </row>
    <row r="173" spans="1:2">
      <c r="A173" s="8"/>
      <c r="B173" s="29"/>
    </row>
    <row r="174" spans="1:2">
      <c r="A174" s="8"/>
      <c r="B174" s="29"/>
    </row>
    <row r="175" spans="1:2">
      <c r="A175" s="8"/>
      <c r="B175" s="29"/>
    </row>
    <row r="177" spans="1:2">
      <c r="A177" s="8"/>
      <c r="B177" s="29"/>
    </row>
    <row r="178" spans="1:2">
      <c r="A178" s="8"/>
      <c r="B178" s="29"/>
    </row>
    <row r="179" spans="1:2">
      <c r="A179" s="8"/>
      <c r="B179" s="29"/>
    </row>
    <row r="180" spans="1:2">
      <c r="A180" s="8"/>
      <c r="B180" s="29"/>
    </row>
    <row r="181" spans="1:2">
      <c r="A181" s="8"/>
      <c r="B181" s="29"/>
    </row>
    <row r="183" spans="1:2">
      <c r="A183" s="8"/>
      <c r="B183" s="29"/>
    </row>
    <row r="184" spans="1:2">
      <c r="A184" s="8"/>
      <c r="B184" s="29"/>
    </row>
    <row r="185" spans="1:2">
      <c r="A185" s="8"/>
      <c r="B185" s="29"/>
    </row>
    <row r="186" spans="1:2">
      <c r="A186" s="8"/>
      <c r="B186" s="29"/>
    </row>
    <row r="187" spans="1:2">
      <c r="A187" s="8"/>
      <c r="B187" s="29"/>
    </row>
    <row r="191" spans="1:2">
      <c r="A191" s="8"/>
      <c r="B191" s="29"/>
    </row>
    <row r="192" spans="1:2">
      <c r="A192" s="8"/>
      <c r="B192" s="29"/>
    </row>
    <row r="193" spans="1:2">
      <c r="A193" s="8"/>
      <c r="B193" s="29"/>
    </row>
    <row r="195" spans="1:2">
      <c r="A195" s="8"/>
      <c r="B195" s="29"/>
    </row>
    <row r="196" spans="1:2">
      <c r="A196" s="8"/>
      <c r="B196" s="29"/>
    </row>
    <row r="198" spans="1:2">
      <c r="A198" s="8"/>
      <c r="B198" s="29"/>
    </row>
    <row r="199" spans="1:2">
      <c r="A199" s="8"/>
      <c r="B199" s="29"/>
    </row>
    <row r="200" spans="1:2">
      <c r="A200" s="8"/>
      <c r="B200" s="29"/>
    </row>
    <row r="201" spans="1:2">
      <c r="A201" s="8"/>
      <c r="B201" s="29"/>
    </row>
    <row r="202" spans="1:2">
      <c r="A202" s="8"/>
      <c r="B202" s="29"/>
    </row>
    <row r="203" spans="1:2">
      <c r="A203" s="8"/>
      <c r="B203" s="29"/>
    </row>
    <row r="204" spans="1:2">
      <c r="A204" s="8"/>
      <c r="B204" s="29"/>
    </row>
    <row r="205" spans="1:2">
      <c r="A205" s="8"/>
      <c r="B205" s="29"/>
    </row>
    <row r="206" spans="1:2">
      <c r="A206" s="8"/>
      <c r="B206" s="29"/>
    </row>
    <row r="207" spans="1:2">
      <c r="A207" s="8"/>
      <c r="B207" s="29"/>
    </row>
    <row r="208" spans="1:2">
      <c r="A208" s="8"/>
      <c r="B208" s="29"/>
    </row>
    <row r="209" spans="1:2">
      <c r="A209" s="8"/>
      <c r="B209" s="29"/>
    </row>
    <row r="210" spans="1:2">
      <c r="A210" s="8"/>
      <c r="B210" s="29"/>
    </row>
    <row r="213" spans="1:2">
      <c r="A213" s="8"/>
      <c r="B213" s="29"/>
    </row>
    <row r="214" spans="1:2">
      <c r="A214" s="8"/>
      <c r="B214" s="29"/>
    </row>
    <row r="215" spans="1:2">
      <c r="A215" s="8"/>
      <c r="B215" s="29"/>
    </row>
    <row r="216" spans="1:2">
      <c r="A216" s="8"/>
      <c r="B216" s="29"/>
    </row>
    <row r="217" spans="1:2">
      <c r="A217" s="8"/>
      <c r="B217" s="29"/>
    </row>
    <row r="218" spans="1:2">
      <c r="A218" s="8"/>
      <c r="B218" s="29"/>
    </row>
    <row r="219" spans="1:2">
      <c r="A219" s="8"/>
      <c r="B219" s="29"/>
    </row>
    <row r="223" spans="1:2">
      <c r="A223" s="8"/>
      <c r="B223" s="29"/>
    </row>
    <row r="224" spans="1:2">
      <c r="A224" s="8"/>
      <c r="B224" s="29"/>
    </row>
    <row r="226" spans="1:2">
      <c r="A226" s="8"/>
      <c r="B226" s="29"/>
    </row>
    <row r="227" spans="1:2">
      <c r="A227" s="8"/>
      <c r="B227" s="29"/>
    </row>
    <row r="228" spans="1:2">
      <c r="A228" s="8"/>
      <c r="B228" s="29"/>
    </row>
    <row r="231" spans="1:2">
      <c r="A231" s="8"/>
      <c r="B231" s="29"/>
    </row>
    <row r="232" spans="1:2">
      <c r="A232" s="8"/>
      <c r="B232" s="29"/>
    </row>
    <row r="236" spans="1:2">
      <c r="A236" s="8"/>
      <c r="B236" s="29"/>
    </row>
    <row r="238" spans="1:2">
      <c r="A238" s="8"/>
      <c r="B238" s="29"/>
    </row>
    <row r="239" spans="1:2">
      <c r="A239" s="8"/>
      <c r="B239" s="29"/>
    </row>
    <row r="246" spans="1:2">
      <c r="A246" s="8"/>
      <c r="B246" s="29"/>
    </row>
    <row r="247" spans="1:2">
      <c r="A247" s="8"/>
      <c r="B247" s="29"/>
    </row>
    <row r="248" spans="1:2">
      <c r="A248" s="8"/>
      <c r="B248" s="29"/>
    </row>
    <row r="249" spans="1:2">
      <c r="A249" s="8"/>
      <c r="B249" s="29"/>
    </row>
    <row r="250" spans="1:2">
      <c r="A250" s="8"/>
      <c r="B250" s="29"/>
    </row>
    <row r="251" spans="1:2">
      <c r="A251" s="8"/>
      <c r="B251" s="29"/>
    </row>
    <row r="252" spans="1:2">
      <c r="A252" s="8"/>
      <c r="B252" s="29"/>
    </row>
    <row r="253" spans="1:2">
      <c r="A253" s="8"/>
      <c r="B253" s="29"/>
    </row>
    <row r="255" spans="1:2">
      <c r="A255" s="8"/>
    </row>
    <row r="256" spans="1:2">
      <c r="A256" s="8"/>
      <c r="B256" s="29"/>
    </row>
    <row r="257" spans="1:2">
      <c r="A257" s="8"/>
      <c r="B257" s="29"/>
    </row>
    <row r="258" spans="1:2">
      <c r="A258" s="8"/>
      <c r="B258" s="29"/>
    </row>
    <row r="259" spans="1:2">
      <c r="A259" s="8"/>
      <c r="B259" s="29"/>
    </row>
    <row r="260" spans="1:2">
      <c r="A260" s="8"/>
      <c r="B260" s="29"/>
    </row>
    <row r="261" spans="1:2">
      <c r="A261" s="8"/>
      <c r="B261" s="29"/>
    </row>
    <row r="268" spans="1:2">
      <c r="A268" s="8"/>
    </row>
    <row r="270" spans="1:2">
      <c r="A270" s="8"/>
    </row>
    <row r="272" spans="1:2">
      <c r="A272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 ht="12" customHeight="1">
      <c r="A345" s="8"/>
    </row>
    <row r="346" spans="1:1" ht="12" customHeight="1">
      <c r="A346" s="8"/>
    </row>
    <row r="347" spans="1:1" ht="12" customHeight="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7">
      <c r="A465" s="8"/>
    </row>
    <row r="466" spans="1:7">
      <c r="A466" s="8"/>
    </row>
    <row r="467" spans="1:7">
      <c r="A467" s="8"/>
    </row>
    <row r="468" spans="1:7">
      <c r="A468" s="8"/>
    </row>
    <row r="469" spans="1:7">
      <c r="A469" s="8"/>
      <c r="G469" s="31"/>
    </row>
    <row r="470" spans="1:7">
      <c r="A470" s="8"/>
      <c r="G470" s="31"/>
    </row>
    <row r="471" spans="1:7">
      <c r="A471" s="8"/>
      <c r="G471" s="31"/>
    </row>
    <row r="472" spans="1:7">
      <c r="A472" s="8"/>
      <c r="G472" s="31"/>
    </row>
    <row r="473" spans="1:7">
      <c r="A473" s="8"/>
      <c r="G473" s="31"/>
    </row>
    <row r="474" spans="1:7">
      <c r="A474" s="8"/>
      <c r="G474" s="31"/>
    </row>
    <row r="475" spans="1:7">
      <c r="A475" s="8"/>
      <c r="G475" s="31"/>
    </row>
    <row r="476" spans="1:7">
      <c r="A476" s="8"/>
      <c r="G476" s="31"/>
    </row>
    <row r="477" spans="1:7">
      <c r="A477" s="8"/>
      <c r="G477" s="31"/>
    </row>
    <row r="478" spans="1:7">
      <c r="A478" s="8"/>
      <c r="G478" s="31"/>
    </row>
    <row r="479" spans="1:7">
      <c r="A479" s="8"/>
      <c r="G479" s="31"/>
    </row>
    <row r="480" spans="1:7">
      <c r="A480" s="8"/>
      <c r="G480" s="31"/>
    </row>
    <row r="481" spans="1:8">
      <c r="A481" s="8"/>
      <c r="G481" s="31"/>
    </row>
    <row r="482" spans="1:8">
      <c r="A482" s="8"/>
      <c r="G482" s="31"/>
    </row>
    <row r="483" spans="1:8">
      <c r="A483" s="8"/>
      <c r="G483" s="31"/>
    </row>
    <row r="484" spans="1:8">
      <c r="A484" s="8"/>
      <c r="G484" s="31"/>
    </row>
    <row r="485" spans="1:8">
      <c r="A485" s="8"/>
      <c r="G485" s="31"/>
    </row>
    <row r="486" spans="1:8">
      <c r="A486" s="8"/>
      <c r="G486" s="31"/>
    </row>
    <row r="487" spans="1:8">
      <c r="A487" s="8"/>
      <c r="G487" s="31"/>
    </row>
    <row r="488" spans="1:8">
      <c r="A488" s="8"/>
      <c r="G488" s="31"/>
    </row>
    <row r="489" spans="1:8">
      <c r="A489" s="8"/>
      <c r="G489" s="31"/>
    </row>
    <row r="490" spans="1:8">
      <c r="A490" s="8"/>
      <c r="G490" s="31"/>
    </row>
    <row r="491" spans="1:8">
      <c r="A491" s="8"/>
      <c r="G491" s="31"/>
    </row>
    <row r="492" spans="1:8">
      <c r="A492" s="8"/>
      <c r="G492" s="31"/>
    </row>
    <row r="493" spans="1:8" s="29" customFormat="1">
      <c r="A493" s="8"/>
      <c r="B493" s="3"/>
      <c r="C493" s="58"/>
      <c r="D493" s="70"/>
      <c r="E493" s="30"/>
      <c r="F493" s="2"/>
      <c r="G493" s="31"/>
      <c r="H493" s="2"/>
    </row>
    <row r="494" spans="1:8" s="29" customFormat="1">
      <c r="A494" s="8"/>
      <c r="B494" s="3"/>
      <c r="C494" s="58"/>
      <c r="D494" s="70"/>
      <c r="E494" s="30"/>
      <c r="F494" s="2"/>
      <c r="G494" s="31"/>
      <c r="H494" s="2"/>
    </row>
    <row r="495" spans="1:8" s="29" customFormat="1">
      <c r="A495" s="8"/>
      <c r="C495" s="58"/>
      <c r="D495" s="70"/>
      <c r="E495" s="30"/>
      <c r="F495" s="2"/>
      <c r="G495" s="31"/>
      <c r="H495" s="2"/>
    </row>
    <row r="496" spans="1:8" s="29" customFormat="1">
      <c r="A496" s="8"/>
      <c r="C496" s="58"/>
      <c r="D496" s="70"/>
      <c r="E496" s="30"/>
      <c r="F496" s="2"/>
      <c r="G496" s="31"/>
      <c r="H496" s="2"/>
    </row>
    <row r="497" spans="1:8" s="29" customFormat="1">
      <c r="A497" s="8"/>
      <c r="C497" s="58"/>
      <c r="D497" s="70"/>
      <c r="E497" s="30"/>
      <c r="F497" s="2"/>
      <c r="G497" s="31"/>
      <c r="H497" s="2"/>
    </row>
    <row r="498" spans="1:8" s="29" customFormat="1">
      <c r="A498" s="8"/>
      <c r="C498" s="58"/>
      <c r="D498" s="70"/>
      <c r="E498" s="30"/>
      <c r="F498" s="2"/>
      <c r="G498" s="31"/>
      <c r="H498" s="2"/>
    </row>
    <row r="499" spans="1:8" s="29" customFormat="1">
      <c r="A499" s="8"/>
      <c r="C499" s="58"/>
      <c r="D499" s="70"/>
      <c r="E499" s="30"/>
      <c r="F499" s="2"/>
      <c r="G499" s="31"/>
      <c r="H499" s="2"/>
    </row>
    <row r="500" spans="1:8" s="29" customFormat="1">
      <c r="A500" s="8"/>
      <c r="C500" s="62"/>
      <c r="D500" s="70"/>
      <c r="E500" s="30"/>
      <c r="F500" s="2"/>
      <c r="G500" s="31"/>
      <c r="H500" s="2"/>
    </row>
    <row r="501" spans="1:8" s="29" customFormat="1">
      <c r="A501" s="8"/>
      <c r="C501" s="62"/>
      <c r="D501" s="70"/>
      <c r="E501" s="30"/>
      <c r="F501" s="31"/>
      <c r="G501" s="31"/>
      <c r="H501" s="31"/>
    </row>
    <row r="502" spans="1:8" s="29" customFormat="1">
      <c r="A502" s="8"/>
      <c r="C502" s="62"/>
      <c r="D502" s="70"/>
      <c r="E502" s="30"/>
      <c r="F502" s="31"/>
      <c r="G502" s="31"/>
      <c r="H502" s="31"/>
    </row>
    <row r="503" spans="1:8" s="29" customFormat="1">
      <c r="A503" s="8"/>
      <c r="C503" s="62"/>
      <c r="D503" s="70"/>
      <c r="E503" s="30"/>
      <c r="F503" s="31"/>
      <c r="G503" s="31"/>
      <c r="H503" s="31"/>
    </row>
    <row r="504" spans="1:8" s="29" customFormat="1">
      <c r="A504" s="8"/>
      <c r="C504" s="62"/>
      <c r="D504" s="70"/>
      <c r="E504" s="30"/>
      <c r="F504" s="31"/>
      <c r="G504" s="31"/>
      <c r="H504" s="31"/>
    </row>
    <row r="505" spans="1:8" s="29" customFormat="1">
      <c r="A505" s="8"/>
      <c r="C505" s="62"/>
      <c r="D505" s="70"/>
      <c r="E505" s="30"/>
      <c r="F505" s="31"/>
      <c r="G505" s="31"/>
      <c r="H505" s="31"/>
    </row>
    <row r="506" spans="1:8" s="29" customFormat="1">
      <c r="A506" s="8"/>
      <c r="C506" s="62"/>
      <c r="D506" s="70"/>
      <c r="E506" s="30"/>
      <c r="F506" s="31"/>
      <c r="G506" s="31"/>
      <c r="H506" s="31"/>
    </row>
    <row r="507" spans="1:8" s="29" customFormat="1">
      <c r="A507" s="8"/>
      <c r="C507" s="62"/>
      <c r="D507" s="70"/>
      <c r="E507" s="30"/>
      <c r="F507" s="31"/>
      <c r="G507" s="31"/>
      <c r="H507" s="31"/>
    </row>
    <row r="508" spans="1:8" s="29" customFormat="1">
      <c r="A508" s="8"/>
      <c r="C508" s="62"/>
      <c r="D508" s="70"/>
      <c r="E508" s="30"/>
      <c r="F508" s="31"/>
      <c r="G508" s="31"/>
      <c r="H508" s="31"/>
    </row>
    <row r="509" spans="1:8" s="29" customFormat="1">
      <c r="A509" s="8"/>
      <c r="C509" s="62"/>
      <c r="D509" s="70"/>
      <c r="E509" s="30"/>
      <c r="F509" s="31"/>
      <c r="G509" s="31"/>
      <c r="H509" s="31"/>
    </row>
    <row r="510" spans="1:8" s="29" customFormat="1">
      <c r="A510" s="8"/>
      <c r="C510" s="62"/>
      <c r="D510" s="70"/>
      <c r="E510" s="30"/>
      <c r="F510" s="31"/>
      <c r="G510" s="31"/>
      <c r="H510" s="31"/>
    </row>
    <row r="511" spans="1:8" s="29" customFormat="1">
      <c r="A511" s="8"/>
      <c r="C511" s="62"/>
      <c r="D511" s="70"/>
      <c r="E511" s="30"/>
      <c r="F511" s="31"/>
      <c r="G511" s="31"/>
      <c r="H511" s="31"/>
    </row>
    <row r="512" spans="1:8" s="29" customFormat="1">
      <c r="A512" s="8"/>
      <c r="C512" s="62"/>
      <c r="D512" s="70"/>
      <c r="E512" s="30"/>
      <c r="F512" s="31"/>
      <c r="G512" s="31"/>
      <c r="H512" s="31"/>
    </row>
    <row r="513" spans="1:8" s="29" customFormat="1">
      <c r="A513" s="8"/>
      <c r="C513" s="62"/>
      <c r="D513" s="70"/>
      <c r="E513" s="30"/>
      <c r="F513" s="31"/>
      <c r="G513" s="31"/>
      <c r="H513" s="31"/>
    </row>
    <row r="514" spans="1:8" s="29" customFormat="1">
      <c r="A514" s="8"/>
      <c r="C514" s="62"/>
      <c r="D514" s="70"/>
      <c r="E514" s="30"/>
      <c r="F514" s="31"/>
      <c r="G514" s="31"/>
      <c r="H514" s="31"/>
    </row>
    <row r="515" spans="1:8" s="29" customFormat="1">
      <c r="A515" s="8"/>
      <c r="C515" s="62"/>
      <c r="D515" s="70"/>
      <c r="E515" s="30"/>
      <c r="F515" s="31"/>
      <c r="G515" s="31"/>
      <c r="H515" s="31"/>
    </row>
    <row r="516" spans="1:8" s="29" customFormat="1">
      <c r="A516" s="8"/>
      <c r="C516" s="62"/>
      <c r="D516" s="70"/>
      <c r="E516" s="30"/>
      <c r="F516" s="31"/>
      <c r="G516" s="31"/>
      <c r="H516" s="31"/>
    </row>
    <row r="517" spans="1:8" s="29" customFormat="1">
      <c r="A517" s="8"/>
      <c r="C517" s="62"/>
      <c r="D517" s="70"/>
      <c r="E517" s="30"/>
      <c r="F517" s="31"/>
      <c r="G517" s="31"/>
      <c r="H517" s="31"/>
    </row>
    <row r="518" spans="1:8" s="29" customFormat="1">
      <c r="A518" s="8"/>
      <c r="C518" s="62"/>
      <c r="D518" s="70"/>
      <c r="E518" s="30"/>
      <c r="F518" s="31"/>
      <c r="G518" s="31"/>
      <c r="H518" s="31"/>
    </row>
    <row r="519" spans="1:8" s="29" customFormat="1">
      <c r="A519" s="8"/>
      <c r="C519" s="62"/>
      <c r="D519" s="70"/>
      <c r="E519" s="30"/>
      <c r="F519" s="31"/>
      <c r="G519" s="31"/>
      <c r="H519" s="31"/>
    </row>
    <row r="520" spans="1:8" s="29" customFormat="1">
      <c r="A520" s="8"/>
      <c r="C520" s="62"/>
      <c r="D520" s="70"/>
      <c r="E520" s="30"/>
      <c r="F520" s="31"/>
      <c r="G520" s="31"/>
      <c r="H520" s="31"/>
    </row>
    <row r="521" spans="1:8" s="29" customFormat="1">
      <c r="A521" s="8"/>
      <c r="C521" s="62"/>
      <c r="D521" s="70"/>
      <c r="E521" s="30"/>
      <c r="F521" s="31"/>
      <c r="G521" s="31"/>
      <c r="H521" s="31"/>
    </row>
    <row r="522" spans="1:8" s="29" customFormat="1">
      <c r="A522" s="8"/>
      <c r="C522" s="62"/>
      <c r="D522" s="70"/>
      <c r="E522" s="30"/>
      <c r="F522" s="31"/>
      <c r="G522" s="2"/>
      <c r="H522" s="31"/>
    </row>
    <row r="523" spans="1:8" s="29" customFormat="1">
      <c r="A523" s="8"/>
      <c r="C523" s="62"/>
      <c r="D523" s="70"/>
      <c r="E523" s="30"/>
      <c r="F523" s="31"/>
      <c r="G523" s="2"/>
      <c r="H523" s="31"/>
    </row>
    <row r="524" spans="1:8" s="29" customFormat="1">
      <c r="A524" s="8"/>
      <c r="C524" s="62"/>
      <c r="D524" s="70"/>
      <c r="E524" s="30"/>
      <c r="F524" s="31"/>
      <c r="G524" s="2"/>
      <c r="H524" s="31"/>
    </row>
    <row r="525" spans="1:8" s="29" customFormat="1">
      <c r="A525" s="8"/>
      <c r="C525" s="62"/>
      <c r="D525" s="70"/>
      <c r="E525" s="30"/>
      <c r="F525" s="31"/>
      <c r="G525" s="2"/>
      <c r="H525" s="31"/>
    </row>
    <row r="526" spans="1:8" s="29" customFormat="1">
      <c r="A526" s="8"/>
      <c r="C526" s="62"/>
      <c r="D526" s="70"/>
      <c r="E526" s="30"/>
      <c r="F526" s="31"/>
      <c r="G526" s="2"/>
      <c r="H526" s="31"/>
    </row>
    <row r="527" spans="1:8" s="29" customFormat="1">
      <c r="A527" s="8"/>
      <c r="C527" s="62"/>
      <c r="D527" s="70"/>
      <c r="E527" s="30"/>
      <c r="F527" s="31"/>
      <c r="G527" s="2"/>
      <c r="H527" s="31"/>
    </row>
    <row r="528" spans="1:8" s="29" customFormat="1">
      <c r="A528" s="8"/>
      <c r="C528" s="62"/>
      <c r="D528" s="70"/>
      <c r="E528" s="30"/>
      <c r="F528" s="31"/>
      <c r="G528" s="2"/>
      <c r="H528" s="31"/>
    </row>
    <row r="529" spans="1:8" s="29" customFormat="1">
      <c r="A529" s="8"/>
      <c r="C529" s="62"/>
      <c r="D529" s="70"/>
      <c r="E529" s="30"/>
      <c r="F529" s="31"/>
      <c r="G529" s="2"/>
      <c r="H529" s="31"/>
    </row>
    <row r="530" spans="1:8" s="29" customFormat="1">
      <c r="A530" s="8"/>
      <c r="C530" s="62"/>
      <c r="D530" s="70"/>
      <c r="E530" s="30"/>
      <c r="F530" s="31"/>
      <c r="G530" s="2"/>
      <c r="H530" s="31"/>
    </row>
    <row r="531" spans="1:8" s="29" customFormat="1">
      <c r="A531" s="8"/>
      <c r="C531" s="62"/>
      <c r="D531" s="70"/>
      <c r="E531" s="30"/>
      <c r="F531" s="31"/>
      <c r="G531" s="2"/>
      <c r="H531" s="31"/>
    </row>
    <row r="532" spans="1:8" s="29" customFormat="1">
      <c r="A532" s="8"/>
      <c r="C532" s="62"/>
      <c r="D532" s="70"/>
      <c r="E532" s="30"/>
      <c r="F532" s="31"/>
      <c r="G532" s="2"/>
      <c r="H532" s="31"/>
    </row>
    <row r="533" spans="1:8" s="29" customFormat="1">
      <c r="A533" s="8"/>
      <c r="C533" s="62"/>
      <c r="D533" s="70"/>
      <c r="E533" s="30"/>
      <c r="F533" s="31"/>
      <c r="G533" s="2"/>
      <c r="H533" s="31"/>
    </row>
    <row r="534" spans="1:8" s="29" customFormat="1">
      <c r="A534" s="8"/>
      <c r="C534" s="62"/>
      <c r="D534" s="70"/>
      <c r="E534" s="30"/>
      <c r="F534" s="31"/>
      <c r="G534" s="2"/>
      <c r="H534" s="31"/>
    </row>
    <row r="535" spans="1:8" s="29" customFormat="1">
      <c r="A535" s="8"/>
      <c r="C535" s="62"/>
      <c r="D535" s="70"/>
      <c r="E535" s="30"/>
      <c r="F535" s="31"/>
      <c r="G535" s="2"/>
      <c r="H535" s="31"/>
    </row>
    <row r="536" spans="1:8" s="29" customFormat="1">
      <c r="A536" s="8"/>
      <c r="C536" s="62"/>
      <c r="D536" s="70"/>
      <c r="E536" s="30"/>
      <c r="F536" s="31"/>
      <c r="G536" s="2"/>
      <c r="H536" s="31"/>
    </row>
    <row r="537" spans="1:8" s="29" customFormat="1">
      <c r="A537" s="8"/>
      <c r="C537" s="62"/>
      <c r="D537" s="70"/>
      <c r="E537" s="30"/>
      <c r="F537" s="31"/>
      <c r="G537" s="2"/>
      <c r="H537" s="31"/>
    </row>
    <row r="538" spans="1:8" s="29" customFormat="1">
      <c r="A538" s="8"/>
      <c r="C538" s="62"/>
      <c r="D538" s="70"/>
      <c r="E538" s="30"/>
      <c r="F538" s="31"/>
      <c r="G538" s="2"/>
      <c r="H538" s="31"/>
    </row>
    <row r="539" spans="1:8" s="29" customFormat="1">
      <c r="A539" s="8"/>
      <c r="C539" s="62"/>
      <c r="D539" s="70"/>
      <c r="E539" s="30"/>
      <c r="F539" s="31"/>
      <c r="G539" s="2"/>
      <c r="H539" s="31"/>
    </row>
    <row r="540" spans="1:8" s="29" customFormat="1">
      <c r="A540" s="8"/>
      <c r="C540" s="62"/>
      <c r="D540" s="70"/>
      <c r="E540" s="30"/>
      <c r="F540" s="31"/>
      <c r="G540" s="2"/>
      <c r="H540" s="31"/>
    </row>
    <row r="541" spans="1:8" s="29" customFormat="1">
      <c r="A541" s="8"/>
      <c r="C541" s="62"/>
      <c r="D541" s="70"/>
      <c r="E541" s="30"/>
      <c r="F541" s="31"/>
      <c r="G541" s="2"/>
      <c r="H541" s="31"/>
    </row>
    <row r="542" spans="1:8" s="29" customFormat="1">
      <c r="A542" s="8"/>
      <c r="C542" s="62"/>
      <c r="D542" s="70"/>
      <c r="E542" s="30"/>
      <c r="F542" s="31"/>
      <c r="G542" s="2"/>
      <c r="H542" s="31"/>
    </row>
    <row r="543" spans="1:8" s="29" customFormat="1">
      <c r="A543" s="8"/>
      <c r="C543" s="62"/>
      <c r="D543" s="70"/>
      <c r="E543" s="30"/>
      <c r="F543" s="31"/>
      <c r="G543" s="2"/>
      <c r="H543" s="31"/>
    </row>
    <row r="544" spans="1:8" s="29" customFormat="1">
      <c r="A544" s="8"/>
      <c r="C544" s="62"/>
      <c r="D544" s="70"/>
      <c r="E544" s="30"/>
      <c r="F544" s="31"/>
      <c r="G544" s="2"/>
      <c r="H544" s="31"/>
    </row>
    <row r="545" spans="1:8" s="29" customFormat="1">
      <c r="A545" s="8"/>
      <c r="C545" s="62"/>
      <c r="D545" s="70"/>
      <c r="E545" s="30"/>
      <c r="F545" s="31"/>
      <c r="G545" s="2"/>
      <c r="H545" s="31"/>
    </row>
    <row r="546" spans="1:8">
      <c r="A546" s="8"/>
      <c r="B546" s="29"/>
      <c r="C546" s="62"/>
      <c r="F546" s="31"/>
      <c r="H546" s="31"/>
    </row>
    <row r="547" spans="1:8">
      <c r="A547" s="8"/>
      <c r="B547" s="29"/>
      <c r="C547" s="62"/>
      <c r="F547" s="31"/>
      <c r="H547" s="31"/>
    </row>
    <row r="548" spans="1:8">
      <c r="C548" s="62"/>
      <c r="F548" s="31"/>
      <c r="H548" s="31"/>
    </row>
    <row r="549" spans="1:8">
      <c r="B549" s="32"/>
      <c r="C549" s="62"/>
      <c r="F549" s="31"/>
      <c r="H549" s="31"/>
    </row>
    <row r="550" spans="1:8">
      <c r="C550" s="62"/>
      <c r="F550" s="31"/>
      <c r="H550" s="31"/>
    </row>
    <row r="551" spans="1:8">
      <c r="C551" s="62"/>
      <c r="F551" s="31"/>
      <c r="H551" s="31"/>
    </row>
    <row r="552" spans="1:8">
      <c r="B552" s="33"/>
      <c r="C552" s="62"/>
      <c r="F552" s="31"/>
      <c r="H552" s="31"/>
    </row>
    <row r="553" spans="1:8">
      <c r="B553" s="33"/>
      <c r="F553" s="31"/>
      <c r="H553" s="31"/>
    </row>
    <row r="555" spans="1:8">
      <c r="B555" s="33"/>
    </row>
    <row r="558" spans="1:8">
      <c r="B558" s="33"/>
    </row>
    <row r="559" spans="1:8">
      <c r="B559" s="33"/>
    </row>
    <row r="560" spans="1:8">
      <c r="B560" s="33"/>
    </row>
    <row r="562" spans="2:2">
      <c r="B562" s="33"/>
    </row>
    <row r="563" spans="2:2">
      <c r="B563" s="33"/>
    </row>
    <row r="564" spans="2:2">
      <c r="B564" s="33"/>
    </row>
    <row r="565" spans="2:2">
      <c r="B565" s="33"/>
    </row>
    <row r="566" spans="2:2">
      <c r="B566" s="33"/>
    </row>
  </sheetData>
  <mergeCells count="2">
    <mergeCell ref="C6:D6"/>
    <mergeCell ref="F6:G6"/>
  </mergeCells>
  <phoneticPr fontId="3" type="noConversion"/>
  <printOptions horizontalCentered="1"/>
  <pageMargins left="0.75" right="0.75" top="0.75" bottom="1.25" header="0.5" footer="0.5"/>
  <pageSetup scale="62" fitToHeight="4" pageOrder="overThenDown" orientation="landscape" horizontalDpi="300" verticalDpi="300" r:id="rId1"/>
  <headerFooter alignWithMargins="0">
    <oddFooter>&amp;L&amp;"Univers,Bold"US ECOLOGY WASHINGTON, INC.
2018 PRELIMINARY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E1FFFB0D5859042BB2EDBE03FD57DCE" ma:contentTypeVersion="92" ma:contentTypeDescription="" ma:contentTypeScope="" ma:versionID="bfe4a18d32f9d10c3a02cfdff96435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2017-11-21T08:00:00+00:00</OpenedDate>
    <Date1 xmlns="dc463f71-b30c-4ab2-9473-d307f9d35888">2017-11-21T08:00:00+00:00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171150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C5D02F4-AD92-49B1-94BB-D119529EBDBF}"/>
</file>

<file path=customXml/itemProps2.xml><?xml version="1.0" encoding="utf-8"?>
<ds:datastoreItem xmlns:ds="http://schemas.openxmlformats.org/officeDocument/2006/customXml" ds:itemID="{9AD7022F-2294-4027-9A61-3D60CE703EED}"/>
</file>

<file path=customXml/itemProps3.xml><?xml version="1.0" encoding="utf-8"?>
<ds:datastoreItem xmlns:ds="http://schemas.openxmlformats.org/officeDocument/2006/customXml" ds:itemID="{68CFBA85-8961-4EEA-8D81-EFBABBD19216}"/>
</file>

<file path=customXml/itemProps4.xml><?xml version="1.0" encoding="utf-8"?>
<ds:datastoreItem xmlns:ds="http://schemas.openxmlformats.org/officeDocument/2006/customXml" ds:itemID="{9A726D68-4EFA-4B2D-B1CC-7613488EC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SAC PROJECTIONS</vt:lpstr>
      <vt:lpstr>'2017 SAC PROJECTIONS'!Print_Titles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2017-11-18T01:46:52Z</cp:lastPrinted>
  <dcterms:created xsi:type="dcterms:W3CDTF">2010-11-18T17:31:58Z</dcterms:created>
  <dcterms:modified xsi:type="dcterms:W3CDTF">2017-11-21T17:01:05Z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0x0101006E56B4D1795A2E4DB2F0B01679ED314A004E1FFFB0D5859042BB2EDBE03FD57DCE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