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11.xml" ContentType="application/vnd.openxmlformats-officedocument.spreadsheetml.comments+xml"/>
  <Override PartName="/docProps/app.xml" ContentType="application/vnd.openxmlformats-officedocument.extended-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7" sheetId="32" r:id="rId1"/>
    <sheet name="2017 (2)" sheetId="33" r:id="rId2"/>
    <sheet name="2016 (2)" sheetId="29" r:id="rId3"/>
    <sheet name="2016" sheetId="30" r:id="rId4"/>
    <sheet name="2015" sheetId="25" r:id="rId5"/>
    <sheet name="2014" sheetId="21" r:id="rId6"/>
    <sheet name="2013" sheetId="17" r:id="rId7"/>
    <sheet name="2012" sheetId="12" r:id="rId8"/>
    <sheet name="2011" sheetId="1" r:id="rId9"/>
    <sheet name="2010" sheetId="7" r:id="rId10"/>
    <sheet name="2009" sheetId="3" r:id="rId11"/>
    <sheet name="Sheet1" sheetId="13" r:id="rId12"/>
  </sheets>
  <definedNames>
    <definedName name="_xlnm.Print_Area" localSheetId="10">'2009'!$A$1:$K$162</definedName>
    <definedName name="_xlnm.Print_Area" localSheetId="9">'2010'!$A$1:$K$170</definedName>
    <definedName name="_xlnm.Print_Area" localSheetId="8">'2011'!$A$1:$K$159</definedName>
    <definedName name="_xlnm.Print_Area" localSheetId="7">'2012'!$A$1:$K$175</definedName>
    <definedName name="_xlnm.Print_Area" localSheetId="6">'2013'!$A$1:$K$148</definedName>
    <definedName name="_xlnm.Print_Area" localSheetId="5">'2014'!$A$1:$K$141</definedName>
    <definedName name="_xlnm.Print_Area" localSheetId="4">'2015'!$A$1:$K$139</definedName>
    <definedName name="_xlnm.Print_Area" localSheetId="3">'2016'!$A$1:$K$149</definedName>
    <definedName name="_xlnm.Print_Area" localSheetId="2">'2016 (2)'!$A$1:$E$139</definedName>
    <definedName name="_xlnm.Print_Area" localSheetId="0">'2017'!$A$1:$K$135</definedName>
    <definedName name="_xlnm.Print_Area" localSheetId="1">'2017 (2)'!$A$1:$E$124</definedName>
    <definedName name="_xlnm.Print_Titles" localSheetId="10">'2009'!$1:$6</definedName>
    <definedName name="_xlnm.Print_Titles" localSheetId="9">'2010'!$1:$6</definedName>
    <definedName name="_xlnm.Print_Titles" localSheetId="8">'2011'!$1:$6</definedName>
    <definedName name="_xlnm.Print_Titles" localSheetId="7">'2012'!$1:$6</definedName>
    <definedName name="_xlnm.Print_Titles" localSheetId="6">'2013'!$1:$6</definedName>
    <definedName name="_xlnm.Print_Titles" localSheetId="5">'2014'!$1:$6</definedName>
    <definedName name="_xlnm.Print_Titles" localSheetId="4">'2015'!$1:$6</definedName>
    <definedName name="_xlnm.Print_Titles" localSheetId="3">'2016'!$1:$6</definedName>
    <definedName name="_xlnm.Print_Titles" localSheetId="2">'2016 (2)'!$1:$6</definedName>
    <definedName name="_xlnm.Print_Titles" localSheetId="0">'2017'!$1:$6</definedName>
    <definedName name="_xlnm.Print_Titles" localSheetId="1">'2017 (2)'!$1:$6</definedName>
  </definedNames>
  <calcPr calcId="152511"/>
</workbook>
</file>

<file path=xl/calcChain.xml><?xml version="1.0" encoding="utf-8"?>
<calcChain xmlns="http://schemas.openxmlformats.org/spreadsheetml/2006/main">
  <c r="H10" i="32" l="1"/>
  <c r="G10" i="32"/>
  <c r="F10" i="32"/>
  <c r="D10" i="32"/>
  <c r="E83" i="33"/>
  <c r="E65" i="33"/>
  <c r="E46" i="33"/>
  <c r="C118" i="32"/>
  <c r="C117" i="32"/>
  <c r="C116" i="32"/>
  <c r="C115" i="32"/>
  <c r="C114" i="32"/>
  <c r="C112" i="32"/>
  <c r="C111" i="32"/>
  <c r="C110" i="32"/>
  <c r="C109" i="32"/>
  <c r="C108" i="32"/>
  <c r="C107" i="32"/>
  <c r="D103" i="32"/>
  <c r="C99" i="32"/>
  <c r="C97" i="32"/>
  <c r="C96" i="32"/>
  <c r="C95" i="32"/>
  <c r="C93" i="32"/>
  <c r="C92" i="32"/>
  <c r="C91" i="32"/>
  <c r="C90" i="32"/>
  <c r="C88" i="32"/>
  <c r="C87" i="32"/>
  <c r="C86" i="32"/>
  <c r="C85" i="32"/>
  <c r="C83" i="32"/>
  <c r="C82" i="32"/>
  <c r="C81" i="32"/>
  <c r="C80" i="32"/>
  <c r="C78" i="32"/>
  <c r="C77" i="32"/>
  <c r="C76" i="32"/>
  <c r="C75" i="32"/>
  <c r="C74" i="32"/>
  <c r="C73" i="32"/>
  <c r="C72" i="32"/>
  <c r="C71" i="32"/>
  <c r="C70" i="32"/>
  <c r="D68" i="32"/>
  <c r="C68" i="32" s="1"/>
  <c r="C66" i="32"/>
  <c r="C65" i="32"/>
  <c r="C57" i="32"/>
  <c r="C56" i="32"/>
  <c r="C55" i="32"/>
  <c r="C54" i="32"/>
  <c r="C53" i="32"/>
  <c r="C50" i="32"/>
  <c r="C49" i="32"/>
  <c r="C48" i="32"/>
  <c r="C47" i="32"/>
  <c r="C46" i="32"/>
  <c r="C45" i="32"/>
  <c r="C44" i="32"/>
  <c r="D43" i="32"/>
  <c r="C43" i="32" s="1"/>
  <c r="C42" i="32"/>
  <c r="C41" i="32"/>
  <c r="C40" i="32"/>
  <c r="C39" i="32"/>
  <c r="C38" i="32"/>
  <c r="C37" i="32"/>
  <c r="C34" i="32"/>
  <c r="C33" i="32"/>
  <c r="C32" i="32"/>
  <c r="C31" i="32"/>
  <c r="C30" i="32"/>
  <c r="C28" i="32"/>
  <c r="C27" i="32"/>
  <c r="C26" i="32"/>
  <c r="C25" i="32"/>
  <c r="C24" i="32"/>
  <c r="C23" i="32"/>
  <c r="K19" i="32"/>
  <c r="J19" i="32"/>
  <c r="I19" i="32"/>
  <c r="H19" i="32"/>
  <c r="F19" i="32"/>
  <c r="E19" i="32"/>
  <c r="C18" i="32"/>
  <c r="C16" i="32"/>
  <c r="C14" i="32"/>
  <c r="G19" i="32"/>
  <c r="D19"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H18" i="30"/>
  <c r="G18" i="30"/>
  <c r="F18" i="30"/>
  <c r="E18" i="30"/>
  <c r="D18" i="30"/>
  <c r="C17" i="30"/>
  <c r="C14" i="30"/>
  <c r="H10" i="30"/>
  <c r="G10" i="30"/>
  <c r="F10" i="30"/>
  <c r="E10" i="30"/>
  <c r="D10" i="30"/>
  <c r="C92" i="29" l="1"/>
  <c r="C79" i="29"/>
  <c r="C91" i="29"/>
  <c r="C41" i="29"/>
  <c r="C40" i="29"/>
  <c r="C77" i="29"/>
  <c r="C90" i="29"/>
  <c r="C39" i="29"/>
  <c r="C76" i="29"/>
  <c r="C75" i="29"/>
  <c r="C74" i="29"/>
  <c r="E72" i="29"/>
  <c r="C68" i="29"/>
  <c r="C89" i="29"/>
  <c r="C67" i="29"/>
  <c r="C107" i="29"/>
  <c r="C66" i="29"/>
  <c r="C65" i="29"/>
  <c r="C35" i="29"/>
  <c r="C63" i="29"/>
  <c r="C34" i="29"/>
  <c r="C33" i="29"/>
  <c r="C62" i="29"/>
  <c r="C31" i="29"/>
  <c r="C30" i="29"/>
  <c r="C29" i="29"/>
  <c r="C88" i="29"/>
  <c r="C61" i="29"/>
  <c r="C28" i="29"/>
  <c r="C27" i="29"/>
  <c r="C26" i="29"/>
  <c r="C25" i="29"/>
  <c r="C24" i="29"/>
  <c r="C23" i="29"/>
  <c r="C22" i="29"/>
  <c r="C21" i="29"/>
  <c r="E100" i="29"/>
  <c r="C100" i="29" s="1"/>
  <c r="C59" i="29"/>
  <c r="C109" i="29"/>
  <c r="E20" i="29"/>
  <c r="E58" i="29"/>
  <c r="C98" i="29"/>
  <c r="C97" i="29"/>
  <c r="C57" i="29"/>
  <c r="C56" i="29"/>
  <c r="C16" i="29"/>
  <c r="C55" i="29"/>
  <c r="C103" i="29"/>
  <c r="C54" i="29"/>
  <c r="E15" i="29"/>
  <c r="C14" i="29"/>
  <c r="C53" i="29"/>
  <c r="C52" i="29"/>
  <c r="C51" i="29"/>
  <c r="C13" i="29"/>
  <c r="C105" i="29"/>
  <c r="C84" i="29"/>
  <c r="E50" i="29"/>
  <c r="C50" i="29" s="1"/>
  <c r="C104" i="29"/>
  <c r="C49" i="29"/>
  <c r="C96" i="29"/>
  <c r="C11" i="29"/>
  <c r="C48" i="29"/>
  <c r="C83" i="29"/>
  <c r="C47" i="29"/>
  <c r="C94" i="29"/>
  <c r="C10" i="29"/>
  <c r="C82" i="29"/>
  <c r="C9" i="29"/>
  <c r="C46" i="29"/>
  <c r="C45" i="29"/>
  <c r="C8" i="29"/>
  <c r="C44" i="29"/>
  <c r="C102" i="29"/>
  <c r="C80" i="29"/>
  <c r="C106" i="29"/>
  <c r="C43" i="29"/>
  <c r="C93" i="29"/>
  <c r="C110" i="29"/>
  <c r="C111" i="29"/>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charset val="1"/>
          </rPr>
          <t>Tray Caldwell:</t>
        </r>
        <r>
          <rPr>
            <sz val="9"/>
            <color indexed="81"/>
            <rFont val="Tahoma"/>
            <charset val="1"/>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charset val="1"/>
          </rPr>
          <t>Tray Caldwell:</t>
        </r>
        <r>
          <rPr>
            <sz val="9"/>
            <color indexed="81"/>
            <rFont val="Tahoma"/>
            <charset val="1"/>
          </rPr>
          <t xml:space="preserve">
No waste sent 2011-2015</t>
        </r>
      </text>
    </comment>
  </commentList>
</comments>
</file>

<file path=xl/comments10.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11.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2.xml><?xml version="1.0" encoding="utf-8"?>
<comments xmlns="http://schemas.openxmlformats.org/spreadsheetml/2006/main">
  <authors>
    <author>Tray Caldwell</author>
  </authors>
  <commentList>
    <comment ref="E26" authorId="0">
      <text>
        <r>
          <rPr>
            <b/>
            <sz val="9"/>
            <color indexed="81"/>
            <rFont val="Tahoma"/>
            <charset val="1"/>
          </rPr>
          <t>Tray Caldwell:</t>
        </r>
        <r>
          <rPr>
            <sz val="9"/>
            <color indexed="81"/>
            <rFont val="Tahoma"/>
            <charset val="1"/>
          </rPr>
          <t xml:space="preserve">
No waste sent 2011-2015</t>
        </r>
      </text>
    </comment>
    <comment ref="E29"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text>
        <r>
          <rPr>
            <b/>
            <sz val="9"/>
            <color indexed="81"/>
            <rFont val="Tahoma"/>
            <charset val="1"/>
          </rPr>
          <t>Tray Caldwell:</t>
        </r>
        <r>
          <rPr>
            <sz val="9"/>
            <color indexed="81"/>
            <rFont val="Tahoma"/>
            <charset val="1"/>
          </rPr>
          <t xml:space="preserve">
No waste sent 2011-2015</t>
        </r>
      </text>
    </comment>
    <comment ref="E46"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3.xml><?xml version="1.0" encoding="utf-8"?>
<comments xmlns="http://schemas.openxmlformats.org/spreadsheetml/2006/main">
  <authors>
    <author>Tray Caldwell</author>
  </authors>
  <commentList>
    <comment ref="E1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E17"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E20"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E4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E50"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E54"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E55" authorId="0">
      <text>
        <r>
          <rPr>
            <b/>
            <sz val="9"/>
            <color indexed="81"/>
            <rFont val="Tahoma"/>
            <family val="2"/>
          </rPr>
          <t>Tray Caldwell:</t>
        </r>
        <r>
          <rPr>
            <sz val="9"/>
            <color indexed="81"/>
            <rFont val="Tahoma"/>
            <family val="2"/>
          </rPr>
          <t xml:space="preserve">
new permit in March</t>
        </r>
      </text>
    </comment>
    <comment ref="E58" authorId="0">
      <text>
        <r>
          <rPr>
            <b/>
            <sz val="9"/>
            <color indexed="81"/>
            <rFont val="Tahoma"/>
            <family val="2"/>
          </rPr>
          <t>Tray Caldwell:</t>
        </r>
        <r>
          <rPr>
            <sz val="9"/>
            <color indexed="81"/>
            <rFont val="Tahoma"/>
            <family val="2"/>
          </rPr>
          <t xml:space="preserve">
used average of prev. years, for 2015 adj. to actual for May rates.</t>
        </r>
      </text>
    </comment>
    <comment ref="E72"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74" authorId="0">
      <text>
        <r>
          <rPr>
            <b/>
            <sz val="9"/>
            <color indexed="81"/>
            <rFont val="Tahoma"/>
            <family val="2"/>
          </rPr>
          <t>Tray Caldwell:</t>
        </r>
        <r>
          <rPr>
            <sz val="9"/>
            <color indexed="81"/>
            <rFont val="Tahoma"/>
            <family val="2"/>
          </rPr>
          <t xml:space="preserve">
new permit in March</t>
        </r>
      </text>
    </comment>
    <comment ref="E94"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E100"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E107" authorId="0">
      <text>
        <r>
          <rPr>
            <b/>
            <sz val="9"/>
            <color indexed="81"/>
            <rFont val="Tahoma"/>
            <family val="2"/>
          </rPr>
          <t>Tray Caldwell:</t>
        </r>
        <r>
          <rPr>
            <sz val="9"/>
            <color indexed="81"/>
            <rFont val="Tahoma"/>
            <family val="2"/>
          </rPr>
          <t xml:space="preserve">
per 3/24 email</t>
        </r>
      </text>
    </comment>
  </commentList>
</comments>
</file>

<file path=xl/comments4.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6.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8.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9.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sharedStrings.xml><?xml version="1.0" encoding="utf-8"?>
<sst xmlns="http://schemas.openxmlformats.org/spreadsheetml/2006/main" count="3358" uniqueCount="644">
  <si>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</si>
  <si>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</si>
  <si>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</si>
  <si>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</si>
  <si>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</si>
  <si>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</si>
  <si>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</si>
  <si>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</si>
  <si>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</si>
  <si>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</si>
  <si>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</si>
  <si>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</si>
  <si>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</si>
  <si>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</si>
  <si>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</si>
  <si>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</si>
  <si>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</si>
  <si>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</si>
  <si>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</si>
  <si>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</si>
  <si>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</si>
  <si>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</si>
  <si>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</si>
  <si>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</si>
  <si>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</si>
  <si>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</si>
  <si>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</si>
  <si>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</si>
  <si>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</si>
  <si>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</si>
  <si>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</si>
  <si>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</si>
  <si>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</si>
  <si>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</si>
  <si>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</si>
  <si>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</si>
  <si>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</si>
  <si>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</si>
  <si>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</si>
  <si>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</si>
  <si>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</si>
  <si>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</si>
  <si>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</si>
  <si>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</si>
  <si>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</si>
  <si>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</si>
  <si>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</si>
  <si>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</si>
  <si>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</si>
  <si>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</si>
  <si>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</si>
  <si>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</si>
  <si>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</si>
  <si>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</si>
  <si>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</si>
  <si>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</si>
  <si>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</si>
  <si>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</si>
  <si>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</si>
  <si>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</si>
  <si>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</si>
  <si>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</si>
  <si>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</si>
  <si>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</si>
  <si>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</si>
  <si>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</si>
  <si>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</si>
  <si>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</si>
  <si>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</si>
  <si>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</si>
  <si>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</si>
  <si>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</si>
  <si>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</si>
  <si>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</si>
  <si>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</si>
  <si>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</si>
  <si>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</si>
  <si>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</si>
  <si>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</si>
  <si>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</si>
  <si>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</si>
  <si>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</si>
  <si>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</si>
  <si>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</si>
  <si>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</si>
  <si>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</si>
  <si>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</si>
  <si>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</si>
  <si>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</si>
  <si>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</si>
  <si>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</si>
  <si>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</si>
  <si>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</si>
  <si>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</si>
  <si>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</si>
  <si>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</si>
  <si>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</si>
  <si>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</si>
  <si>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</si>
  <si>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</si>
  <si>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</si>
  <si>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</si>
  <si>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</si>
  <si>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</si>
  <si>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</si>
  <si>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</si>
  <si>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</si>
  <si>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</si>
  <si>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</si>
  <si>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</si>
  <si>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</si>
  <si>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</si>
  <si>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</si>
  <si>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</si>
  <si>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</si>
  <si>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</si>
  <si>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</si>
  <si>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</si>
  <si>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</si>
  <si>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</si>
  <si>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</si>
  <si>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</si>
  <si>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</si>
  <si>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</si>
  <si>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</si>
  <si>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</si>
  <si>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</si>
  <si>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</si>
  <si>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</si>
  <si>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</si>
  <si>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</si>
  <si>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</si>
  <si>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</si>
  <si>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</si>
  <si>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</si>
  <si>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</si>
  <si>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</si>
  <si>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</si>
  <si>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</si>
  <si>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</si>
  <si>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</si>
  <si>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</si>
  <si>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</si>
  <si>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</si>
  <si>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</si>
  <si>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</si>
  <si>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</si>
  <si>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</si>
  <si>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</si>
  <si>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</si>
  <si>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</si>
  <si>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</si>
  <si>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</si>
  <si>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</si>
  <si>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</si>
  <si>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</si>
  <si>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</si>
  <si>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</si>
  <si>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</si>
  <si>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</si>
  <si>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</si>
  <si>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</si>
  <si>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</si>
  <si>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</si>
  <si>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</si>
  <si>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</si>
  <si>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</si>
  <si>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</si>
  <si>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</si>
  <si>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</si>
  <si>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</si>
  <si>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</si>
  <si>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</si>
  <si>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</si>
  <si>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</si>
  <si>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</si>
  <si>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</si>
  <si>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</si>
  <si>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</si>
  <si>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</si>
  <si>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</si>
  <si>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</si>
  <si>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</si>
  <si>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</si>
  <si>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</si>
  <si>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</si>
  <si>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</si>
  <si>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</si>
  <si>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</si>
  <si>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</si>
  <si>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</si>
  <si>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</si>
  <si>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</si>
  <si>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</si>
  <si>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</si>
  <si>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</si>
  <si>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</si>
  <si>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</si>
  <si>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</si>
  <si>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</si>
  <si>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</si>
  <si>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</si>
  <si>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</si>
  <si>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</si>
  <si>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</si>
  <si>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</si>
  <si>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</si>
  <si>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</si>
  <si>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</si>
  <si>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</si>
  <si>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</si>
  <si>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</si>
  <si>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</si>
  <si>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</si>
  <si>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</si>
  <si>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</si>
  <si>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</si>
  <si>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</si>
  <si>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</si>
  <si>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</si>
  <si>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</si>
  <si>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</si>
  <si>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</si>
  <si>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</si>
  <si>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</si>
  <si>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</si>
  <si>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</si>
  <si>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</si>
  <si>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</si>
  <si>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</si>
  <si>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</si>
  <si>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</si>
  <si>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</si>
  <si>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</si>
  <si>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</si>
  <si>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</si>
  <si>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</si>
  <si>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</si>
  <si>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</si>
  <si>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</si>
  <si>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</si>
  <si>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</si>
  <si>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</si>
  <si>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</si>
  <si>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</si>
  <si>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</si>
  <si>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</si>
  <si>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</si>
  <si>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</si>
  <si>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</si>
  <si>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</si>
  <si>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</si>
  <si>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</si>
  <si>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</si>
  <si>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</si>
  <si>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</si>
  <si>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</si>
  <si>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</si>
  <si>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</si>
  <si>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</si>
  <si>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</si>
  <si>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</si>
  <si>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</si>
  <si>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</si>
  <si>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</si>
  <si>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</si>
  <si>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</si>
  <si>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</si>
  <si>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</si>
  <si>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</si>
  <si>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</si>
  <si>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</si>
  <si>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</si>
  <si>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</si>
  <si>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</si>
  <si>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</si>
  <si>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</si>
  <si>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</si>
  <si>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</si>
  <si>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</si>
  <si>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</si>
  <si>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</si>
  <si>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</si>
  <si>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</si>
  <si>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</si>
  <si>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</si>
  <si>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</si>
  <si>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</si>
  <si>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</si>
  <si>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</si>
  <si>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</si>
  <si>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</si>
  <si>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</si>
  <si>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</si>
  <si>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</si>
  <si>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</si>
  <si>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</si>
  <si>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</si>
  <si>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</si>
  <si>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</si>
  <si>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</si>
  <si>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</si>
  <si>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</si>
  <si>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</si>
  <si>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</si>
  <si>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</si>
  <si>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</si>
  <si>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</si>
  <si>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</si>
  <si>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</si>
  <si>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</si>
  <si>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</si>
  <si>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</si>
  <si>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</si>
  <si>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</si>
  <si>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</si>
  <si>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</si>
  <si>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</si>
  <si>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</si>
  <si>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</si>
  <si>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</si>
  <si>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</si>
  <si>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</si>
  <si>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</si>
  <si>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</si>
  <si>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</si>
  <si>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</si>
  <si>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</si>
  <si>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</si>
  <si>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</si>
  <si>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</si>
  <si>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</si>
  <si>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</si>
  <si>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</si>
  <si>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</si>
  <si>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</si>
  <si>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</si>
  <si>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</si>
  <si>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</si>
  <si>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</si>
  <si>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</si>
  <si>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</si>
  <si>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</si>
  <si>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</si>
  <si>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</si>
  <si>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</si>
  <si>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</si>
  <si>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</si>
  <si>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</si>
  <si>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</si>
  <si>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</si>
  <si>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</si>
  <si>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</si>
  <si>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</si>
  <si>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</si>
  <si>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</si>
  <si>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</si>
  <si>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</si>
  <si>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</si>
  <si>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</si>
  <si>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</si>
  <si>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</si>
  <si>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</si>
  <si>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</si>
  <si>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</si>
  <si>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</si>
  <si>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</si>
  <si>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</si>
  <si>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</si>
  <si>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</si>
  <si>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</si>
  <si>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</si>
  <si>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</si>
  <si>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</si>
  <si>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</si>
  <si>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</si>
  <si>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</si>
  <si>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</si>
  <si>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</si>
  <si>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</si>
  <si>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</si>
  <si>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</si>
  <si>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</si>
  <si>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</si>
  <si>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</si>
  <si>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</si>
  <si>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</si>
  <si>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</si>
  <si>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</si>
  <si>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</si>
  <si>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</si>
  <si>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</si>
  <si>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</si>
  <si>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</si>
  <si>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</si>
  <si>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</si>
  <si>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</si>
  <si>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</si>
  <si>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</si>
  <si>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</si>
  <si>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</si>
  <si>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</si>
  <si>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</si>
  <si>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</si>
  <si>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</si>
  <si>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</si>
  <si>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</si>
  <si>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</si>
  <si>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</si>
  <si>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</si>
  <si>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</si>
  <si>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</si>
  <si>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</si>
  <si>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</si>
  <si>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</si>
  <si>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</si>
  <si>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</si>
  <si>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</si>
  <si>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</si>
  <si>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</si>
  <si>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</si>
  <si>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</si>
  <si>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</si>
  <si>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</si>
  <si>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</si>
  <si>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</si>
  <si>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</si>
  <si>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</si>
  <si>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</si>
  <si>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</si>
  <si>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</si>
  <si>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</si>
  <si>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</si>
  <si>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</si>
  <si>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</si>
  <si>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</si>
  <si>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</si>
  <si>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</si>
  <si>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</si>
  <si>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</si>
  <si>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</si>
  <si>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</si>
  <si>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</si>
  <si>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</si>
  <si>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</si>
  <si>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</si>
  <si>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</si>
  <si>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</si>
  <si>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</si>
  <si>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</si>
  <si>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</si>
  <si>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</si>
  <si>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</si>
  <si>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</si>
  <si>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</si>
  <si>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</si>
  <si>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</si>
  <si>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</si>
  <si>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</si>
  <si>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</si>
  <si>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</si>
  <si>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</si>
  <si>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</si>
  <si>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</si>
  <si>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</si>
  <si>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</si>
  <si>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</si>
  <si>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</si>
  <si>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</si>
  <si>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</si>
  <si>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</si>
  <si>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</si>
  <si>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</si>
  <si>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</si>
  <si>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</si>
  <si>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</si>
  <si>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</si>
  <si>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</si>
  <si>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</si>
  <si>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</si>
  <si>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</si>
  <si>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</si>
  <si>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</si>
  <si>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</si>
  <si>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</si>
  <si>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</si>
  <si>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</si>
  <si>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</si>
  <si>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</si>
  <si>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</si>
  <si>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</si>
  <si>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</si>
  <si>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</si>
  <si>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</si>
  <si>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rPr>
      <t xml:space="preserve"> (BROKERED WASTE PROJECTIONS)</t>
    </r>
  </si>
  <si>
    <r>
      <t xml:space="preserve">QAL-TEK ASSOCIATES, LLC </t>
    </r>
    <r>
      <rPr>
        <b/>
        <sz val="8"/>
        <rFont val="Univers"/>
      </rPr>
      <t>(BROKERED WASTE PROJECTIONS)</t>
    </r>
  </si>
  <si>
    <r>
      <t>EMC</t>
    </r>
    <r>
      <rPr>
        <b/>
        <sz val="8"/>
        <rFont val="Univers"/>
      </rPr>
      <t xml:space="preserve"> (BROKERED WASTE PROJECTIONS)</t>
    </r>
  </si>
  <si>
    <r>
      <t xml:space="preserve">WESTINGHOUSE, RICHLAND SERVICE CENTER </t>
    </r>
    <r>
      <rPr>
        <b/>
        <sz val="8"/>
        <rFont val="Univers"/>
      </rPr>
      <t>(PN SERVICES)</t>
    </r>
  </si>
  <si>
    <t>PROJECTIONS FOR MAY 1, 2012 RATE FILING</t>
  </si>
  <si>
    <t>PACIFIC NORTHWEST DIABETES RESEARCH INSTITUTE</t>
  </si>
  <si>
    <r>
      <t>US ECOLOGY WASHINGTON, INC.</t>
    </r>
    <r>
      <rPr>
        <b/>
        <sz val="8"/>
        <rFont val="Univers"/>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</si>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</sst>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6">
    <font>
      <sz val="12"/>
      <name val="Univers"/>
    </font>
    <font>
      <sz val="12"/>
      <name val="Univers"/>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8"/>
      <name val="Univers"/>
    </font>
    <font>
      <b/>
      <sz val="11"/>
      <color rgb="FFFF0000"/>
      <name val="Univers"/>
      <family val="2"/>
    </font>
    <font>
      <sz val="10"/>
      <name val="MS Sans Serif"/>
      <family val="2"/>
    </font>
    <font>
      <sz val="10"/>
      <color rgb="FFFF0000"/>
      <name val="MS Sans Serif"/>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102">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1" fillId="0" borderId="0" xfId="0" applyNumberFormat="1" applyFont="1"/>
    <xf numFmtId="3" fontId="11"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3"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1" fillId="0" borderId="0" xfId="1" applyNumberFormat="1" applyFont="1" applyAlignment="1">
      <alignment horizontal="right"/>
    </xf>
    <xf numFmtId="38" fontId="11"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1" fillId="0" borderId="0" xfId="0" applyNumberFormat="1" applyFont="1" applyFill="1"/>
    <xf numFmtId="3" fontId="11" fillId="0" borderId="0" xfId="0" applyNumberFormat="1" applyFont="1" applyFill="1" applyAlignment="1">
      <alignment horizontal="right"/>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tabSelected="1" zoomScaleNormal="100" workbookViewId="0">
      <pane xSplit="2" ySplit="6" topLeftCell="C7" activePane="bottomRight" state="frozen"/>
      <selection activeCell="D38" sqref="D38"/>
      <selection pane="topRight" activeCell="D38" sqref="D38"/>
      <selection pane="bottomLeft" activeCell="D38" sqref="D38"/>
      <selection pane="bottomRight" activeCell="B5" sqref="B5"/>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97"/>
    </row>
    <row r="2" spans="1:12">
      <c r="B2" s="1" t="s">
        <v>1</v>
      </c>
      <c r="C2" s="2"/>
      <c r="E2" s="97"/>
    </row>
    <row r="3" spans="1:12">
      <c r="B3" s="1" t="s">
        <v>2</v>
      </c>
      <c r="C3" s="2"/>
      <c r="E3" s="97"/>
    </row>
    <row r="4" spans="1:12">
      <c r="A4" s="8"/>
      <c r="B4" s="9">
        <v>42696</v>
      </c>
      <c r="C4" s="10"/>
      <c r="E4" s="97"/>
      <c r="F4" s="5"/>
      <c r="H4" s="97"/>
      <c r="K4" s="5"/>
    </row>
    <row r="5" spans="1:12">
      <c r="C5" s="2" t="s">
        <v>3</v>
      </c>
      <c r="D5" s="3" t="s">
        <v>4</v>
      </c>
      <c r="E5" s="97" t="s">
        <v>5</v>
      </c>
      <c r="F5" s="97" t="s">
        <v>5</v>
      </c>
      <c r="G5" s="101" t="s">
        <v>6</v>
      </c>
      <c r="H5" s="101"/>
      <c r="I5" s="101"/>
      <c r="J5" s="101"/>
      <c r="K5" s="10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97">
        <v>1</v>
      </c>
      <c r="F10" s="19">
        <f>3+8-3</f>
        <v>8</v>
      </c>
      <c r="G10" s="19">
        <f>1+8-1</f>
        <v>8</v>
      </c>
      <c r="H10" s="97">
        <f>2-2</f>
        <v>0</v>
      </c>
      <c r="I10" s="97">
        <v>0</v>
      </c>
      <c r="J10" s="97">
        <v>0</v>
      </c>
      <c r="K10" s="97">
        <v>0</v>
      </c>
    </row>
    <row r="11" spans="1:12">
      <c r="A11" s="1" t="s">
        <v>22</v>
      </c>
      <c r="B11" s="24" t="s">
        <v>494</v>
      </c>
      <c r="C11" s="22" t="s">
        <v>21</v>
      </c>
      <c r="D11" s="23">
        <v>630</v>
      </c>
      <c r="E11" s="97">
        <v>1</v>
      </c>
      <c r="F11" s="19">
        <v>7</v>
      </c>
      <c r="G11" s="97">
        <v>7</v>
      </c>
      <c r="H11" s="97">
        <v>0</v>
      </c>
      <c r="I11" s="97">
        <v>0</v>
      </c>
      <c r="J11" s="97">
        <v>0</v>
      </c>
      <c r="K11" s="97">
        <v>0</v>
      </c>
    </row>
    <row r="12" spans="1:12">
      <c r="A12" s="1" t="s">
        <v>24</v>
      </c>
      <c r="B12" s="24" t="s">
        <v>496</v>
      </c>
      <c r="C12" s="22" t="s">
        <v>21</v>
      </c>
      <c r="D12" s="23">
        <v>370</v>
      </c>
      <c r="E12" s="97">
        <v>1</v>
      </c>
      <c r="F12" s="97">
        <v>7</v>
      </c>
      <c r="G12" s="97">
        <v>7</v>
      </c>
      <c r="H12" s="97">
        <v>0</v>
      </c>
      <c r="I12" s="97">
        <v>0</v>
      </c>
      <c r="J12" s="97">
        <v>0</v>
      </c>
      <c r="K12" s="97">
        <v>0</v>
      </c>
    </row>
    <row r="13" spans="1:12">
      <c r="A13" s="1" t="s">
        <v>588</v>
      </c>
      <c r="B13" s="24" t="s">
        <v>589</v>
      </c>
      <c r="C13" s="22" t="s">
        <v>21</v>
      </c>
      <c r="D13" s="23">
        <v>30</v>
      </c>
      <c r="E13" s="97">
        <v>1</v>
      </c>
      <c r="F13" s="97">
        <v>4</v>
      </c>
      <c r="G13" s="97">
        <v>4</v>
      </c>
      <c r="H13" s="97">
        <v>0</v>
      </c>
      <c r="I13" s="97">
        <v>0</v>
      </c>
      <c r="J13" s="97">
        <v>0</v>
      </c>
      <c r="K13" s="97">
        <v>0</v>
      </c>
    </row>
    <row r="14" spans="1:12">
      <c r="A14" s="16" t="s">
        <v>25</v>
      </c>
      <c r="B14" s="21" t="s">
        <v>26</v>
      </c>
      <c r="C14" s="25">
        <f>SUM(IF(D14=0,0),IF(D14&gt;0,1),IF(D14&gt;10,1),IF(D14&gt;20,1),IF(D14&gt;40,1),IF(D14&gt;80,1),IF(D14&gt;160,1),IF(D14&gt;320,1),IF(D14&gt;640,1),IF(D14&gt;1280,1),IF(D14&gt;2560,1),IF(D14&gt;5120,1))</f>
        <v>11</v>
      </c>
      <c r="D14" s="23">
        <v>10710</v>
      </c>
      <c r="E14" s="97">
        <v>38</v>
      </c>
      <c r="F14" s="19">
        <v>107</v>
      </c>
      <c r="G14" s="97">
        <v>95</v>
      </c>
      <c r="H14" s="97">
        <v>4</v>
      </c>
      <c r="I14" s="97">
        <v>4</v>
      </c>
      <c r="J14" s="97">
        <v>4</v>
      </c>
      <c r="K14" s="97">
        <v>0</v>
      </c>
    </row>
    <row r="15" spans="1:12">
      <c r="A15" s="1" t="s">
        <v>27</v>
      </c>
      <c r="B15" s="21" t="s">
        <v>28</v>
      </c>
      <c r="C15" s="82" t="s">
        <v>534</v>
      </c>
      <c r="D15" s="23">
        <v>1674.6</v>
      </c>
      <c r="E15" s="97">
        <v>13</v>
      </c>
      <c r="F15" s="19">
        <v>45</v>
      </c>
      <c r="G15" s="97">
        <v>43</v>
      </c>
      <c r="H15" s="97">
        <v>0</v>
      </c>
      <c r="I15" s="97">
        <v>0</v>
      </c>
      <c r="J15" s="97">
        <v>2</v>
      </c>
      <c r="K15" s="97">
        <v>0</v>
      </c>
    </row>
    <row r="16" spans="1:12">
      <c r="A16" s="1" t="s">
        <v>29</v>
      </c>
      <c r="B16" s="21" t="s">
        <v>30</v>
      </c>
      <c r="C16" s="25">
        <f>SUM(IF(D16=0,0),IF(D16&gt;0,1),IF(D16&gt;10,1),IF(D16&gt;20,1),IF(D16&gt;40,1),IF(D16&gt;80,1),IF(D16&gt;160,1),IF(D16&gt;320,1),IF(D16&gt;640,1),IF(D16&gt;1280,1),IF(D16&gt;2560,1),IF(D16&gt;5120,1))</f>
        <v>9</v>
      </c>
      <c r="D16" s="23">
        <v>2418</v>
      </c>
      <c r="E16" s="97">
        <v>5</v>
      </c>
      <c r="F16" s="19">
        <v>26</v>
      </c>
      <c r="G16" s="97">
        <v>26</v>
      </c>
      <c r="H16" s="97">
        <v>0</v>
      </c>
      <c r="I16" s="97">
        <v>0</v>
      </c>
      <c r="J16" s="97">
        <v>0</v>
      </c>
      <c r="K16" s="97">
        <v>0</v>
      </c>
    </row>
    <row r="17" spans="1:14">
      <c r="A17" s="1" t="s">
        <v>31</v>
      </c>
      <c r="B17" s="21" t="s">
        <v>346</v>
      </c>
      <c r="C17" s="25" t="s">
        <v>344</v>
      </c>
      <c r="D17" s="23">
        <v>1890</v>
      </c>
      <c r="E17" s="97">
        <v>3</v>
      </c>
      <c r="F17" s="19">
        <v>21</v>
      </c>
      <c r="G17" s="97">
        <v>21</v>
      </c>
      <c r="H17" s="97">
        <v>0</v>
      </c>
      <c r="I17" s="97">
        <v>0</v>
      </c>
      <c r="J17" s="97">
        <v>0</v>
      </c>
      <c r="K17" s="97">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97">
        <f t="shared" si="0"/>
        <v>70</v>
      </c>
      <c r="F19" s="97">
        <f t="shared" si="0"/>
        <v>255</v>
      </c>
      <c r="G19" s="97">
        <f t="shared" si="0"/>
        <v>239</v>
      </c>
      <c r="H19" s="97">
        <f t="shared" si="0"/>
        <v>4</v>
      </c>
      <c r="I19" s="97">
        <f t="shared" si="0"/>
        <v>6</v>
      </c>
      <c r="J19" s="97">
        <f t="shared" si="0"/>
        <v>6</v>
      </c>
      <c r="K19" s="97">
        <f t="shared" si="0"/>
        <v>0</v>
      </c>
    </row>
    <row r="20" spans="1:14">
      <c r="A20" s="7"/>
      <c r="C20" s="29"/>
      <c r="D20" s="23"/>
      <c r="E20" s="97"/>
      <c r="F20" s="19"/>
    </row>
    <row r="21" spans="1:14" ht="15.75" thickBot="1">
      <c r="B21" s="30" t="s">
        <v>36</v>
      </c>
      <c r="C21" s="10"/>
      <c r="D21" s="95"/>
      <c r="E21" s="95"/>
      <c r="F21" s="95"/>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97"/>
      <c r="J29" s="97"/>
      <c r="K29" s="97"/>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76</v>
      </c>
      <c r="D51" s="36">
        <v>7.5</v>
      </c>
      <c r="E51" s="33"/>
      <c r="F51" s="37"/>
      <c r="G51" s="37"/>
      <c r="H51" s="26"/>
      <c r="I51" s="26"/>
      <c r="J51" s="26"/>
      <c r="K51" s="26"/>
      <c r="L51" s="38"/>
      <c r="M51" s="48"/>
      <c r="N51" s="48"/>
    </row>
    <row r="52" spans="1:14" s="24" customFormat="1" ht="15.75" customHeight="1">
      <c r="A52" s="37" t="s">
        <v>425</v>
      </c>
      <c r="B52" s="45" t="s">
        <v>426</v>
      </c>
      <c r="C52" s="25"/>
      <c r="D52" s="49" t="s">
        <v>643</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634</v>
      </c>
      <c r="B58" s="45" t="s">
        <v>635</v>
      </c>
      <c r="C58" s="25"/>
      <c r="D58" s="49" t="s">
        <v>643</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637</v>
      </c>
      <c r="B98" s="45" t="s">
        <v>640</v>
      </c>
      <c r="C98" s="25"/>
      <c r="D98" s="49" t="s">
        <v>633</v>
      </c>
      <c r="E98" s="33"/>
      <c r="F98" s="37"/>
      <c r="G98" s="37"/>
      <c r="H98" s="33"/>
      <c r="I98" s="33"/>
      <c r="J98" s="33"/>
      <c r="K98" s="33"/>
      <c r="L98" s="38"/>
      <c r="M98" s="48"/>
      <c r="N98" s="48"/>
    </row>
    <row r="99" spans="1:14" s="24" customFormat="1" ht="15.75" customHeight="1">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639</v>
      </c>
      <c r="B100" s="45" t="s">
        <v>642</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9">
        <v>35</v>
      </c>
      <c r="F123" s="5"/>
      <c r="G123" s="5"/>
      <c r="H123" s="1"/>
      <c r="I123" s="6"/>
      <c r="J123" s="7"/>
      <c r="K123" s="7"/>
      <c r="L123" s="7"/>
    </row>
    <row r="124" spans="1:14">
      <c r="C124" s="39">
        <v>1</v>
      </c>
      <c r="D124" s="99">
        <v>31</v>
      </c>
      <c r="F124" s="5"/>
      <c r="G124" s="5"/>
      <c r="H124" s="1"/>
      <c r="I124" s="6"/>
      <c r="J124" s="7"/>
      <c r="K124" s="7"/>
      <c r="L124" s="7"/>
    </row>
    <row r="125" spans="1:14">
      <c r="C125" s="39">
        <v>2</v>
      </c>
      <c r="D125" s="99">
        <v>15</v>
      </c>
      <c r="F125" s="5"/>
      <c r="G125" s="5"/>
      <c r="H125" s="1"/>
      <c r="I125" s="6"/>
      <c r="J125" s="7"/>
      <c r="K125" s="7"/>
      <c r="L125" s="7"/>
    </row>
    <row r="126" spans="1:14">
      <c r="C126" s="39">
        <v>3</v>
      </c>
      <c r="D126" s="99">
        <v>4</v>
      </c>
      <c r="F126" s="5"/>
      <c r="G126" s="5"/>
      <c r="H126" s="1"/>
      <c r="I126" s="6"/>
      <c r="J126" s="7"/>
      <c r="K126" s="7"/>
      <c r="L126" s="7"/>
    </row>
    <row r="127" spans="1:14">
      <c r="C127" s="39">
        <v>4</v>
      </c>
      <c r="D127" s="99">
        <v>2</v>
      </c>
      <c r="F127" s="5"/>
      <c r="G127" s="5"/>
      <c r="H127" s="1"/>
      <c r="I127" s="6"/>
      <c r="J127" s="7"/>
      <c r="K127" s="7"/>
      <c r="L127" s="7"/>
    </row>
    <row r="128" spans="1:14">
      <c r="C128" s="39">
        <v>5</v>
      </c>
      <c r="D128" s="99">
        <v>3</v>
      </c>
      <c r="F128" s="5"/>
      <c r="G128" s="5"/>
      <c r="H128" s="1"/>
      <c r="I128" s="6"/>
      <c r="J128" s="7"/>
      <c r="K128" s="7"/>
      <c r="L128" s="7"/>
    </row>
    <row r="129" spans="3:12">
      <c r="C129" s="39">
        <v>6</v>
      </c>
      <c r="D129" s="99">
        <v>0</v>
      </c>
      <c r="F129" s="5"/>
      <c r="G129" s="5"/>
      <c r="H129" s="1"/>
      <c r="I129" s="6"/>
      <c r="J129" s="7"/>
      <c r="K129" s="7"/>
      <c r="L129" s="7"/>
    </row>
    <row r="130" spans="3:12">
      <c r="C130" s="39">
        <v>7</v>
      </c>
      <c r="D130" s="99">
        <v>1</v>
      </c>
      <c r="F130" s="5"/>
      <c r="G130" s="5"/>
      <c r="H130" s="1"/>
      <c r="I130" s="6"/>
      <c r="J130" s="7"/>
      <c r="K130" s="7"/>
      <c r="L130" s="7"/>
    </row>
    <row r="131" spans="3:12">
      <c r="C131" s="39">
        <v>8</v>
      </c>
      <c r="D131" s="99">
        <v>0</v>
      </c>
      <c r="F131" s="5"/>
      <c r="G131" s="5"/>
      <c r="H131" s="1"/>
      <c r="I131" s="6"/>
      <c r="J131" s="7"/>
      <c r="K131" s="7"/>
      <c r="L131" s="7"/>
    </row>
    <row r="132" spans="3:12">
      <c r="C132" s="39">
        <v>9</v>
      </c>
      <c r="D132" s="99">
        <v>1</v>
      </c>
      <c r="F132" s="5"/>
      <c r="G132" s="5"/>
      <c r="H132" s="1"/>
      <c r="I132" s="6"/>
      <c r="J132" s="7"/>
      <c r="K132" s="7"/>
      <c r="L132" s="7"/>
    </row>
    <row r="133" spans="3:12">
      <c r="C133" s="39">
        <v>10</v>
      </c>
      <c r="D133" s="99">
        <v>1</v>
      </c>
      <c r="F133" s="5"/>
      <c r="G133" s="5"/>
      <c r="H133" s="1"/>
      <c r="I133" s="6"/>
      <c r="J133" s="7"/>
      <c r="K133" s="7"/>
      <c r="L133" s="7"/>
    </row>
    <row r="134" spans="3:12">
      <c r="C134" s="39">
        <v>11</v>
      </c>
      <c r="D134" s="99">
        <v>2</v>
      </c>
      <c r="F134" s="5"/>
      <c r="G134" s="5"/>
      <c r="H134" s="1"/>
      <c r="I134" s="6"/>
      <c r="J134" s="7"/>
      <c r="K134" s="7"/>
      <c r="L134" s="7"/>
    </row>
    <row r="135" spans="3:12">
      <c r="C135" s="8" t="s">
        <v>297</v>
      </c>
      <c r="D135" s="100">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r:id="rId1"/>
  <headerFooter alignWithMargins="0">
    <oddFooter>&amp;L&amp;"Univers,Bold"&amp;10US ECOLOGY WASHINGTON, INC.
2017 PRELIMINARY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01" t="s">
        <v>6</v>
      </c>
      <c r="H5" s="101"/>
      <c r="I5" s="101"/>
      <c r="J5" s="101"/>
      <c r="K5" s="10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01" t="s">
        <v>6</v>
      </c>
      <c r="H5" s="101"/>
      <c r="I5" s="101"/>
      <c r="J5" s="101"/>
      <c r="K5" s="10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3"/>
  <sheetViews>
    <sheetView zoomScaleNormal="100" workbookViewId="0">
      <pane xSplit="2" ySplit="6" topLeftCell="C31" activePane="bottomRight" state="frozen"/>
      <selection activeCell="D38" sqref="D38"/>
      <selection pane="topRight" activeCell="D38" sqref="D38"/>
      <selection pane="bottomLeft" activeCell="D38" sqref="D38"/>
      <selection pane="bottomRight" activeCell="D118" sqref="D118"/>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632</v>
      </c>
      <c r="C1" s="2"/>
      <c r="D1" s="2"/>
    </row>
    <row r="2" spans="1:7">
      <c r="B2" s="1" t="s">
        <v>1</v>
      </c>
      <c r="C2" s="2"/>
      <c r="D2" s="2"/>
    </row>
    <row r="3" spans="1:7">
      <c r="B3" s="1" t="s">
        <v>2</v>
      </c>
      <c r="C3" s="2"/>
      <c r="D3" s="2"/>
    </row>
    <row r="4" spans="1:7">
      <c r="A4" s="8"/>
      <c r="B4" s="9">
        <v>42690</v>
      </c>
      <c r="C4" s="10"/>
      <c r="D4" s="10"/>
    </row>
    <row r="5" spans="1:7">
      <c r="C5" s="2" t="s">
        <v>3</v>
      </c>
      <c r="D5" s="2"/>
      <c r="E5" s="3" t="s">
        <v>4</v>
      </c>
    </row>
    <row r="6" spans="1:7" ht="15.75" thickBot="1">
      <c r="A6" s="11" t="s">
        <v>7</v>
      </c>
      <c r="B6" s="11" t="s">
        <v>8</v>
      </c>
      <c r="C6" s="12" t="s">
        <v>9</v>
      </c>
      <c r="D6" s="12"/>
      <c r="E6" s="13" t="s">
        <v>10</v>
      </c>
    </row>
    <row r="7" spans="1:7">
      <c r="A7" s="31" t="s">
        <v>40</v>
      </c>
      <c r="B7" s="24" t="s">
        <v>619</v>
      </c>
      <c r="C7" s="25">
        <v>0</v>
      </c>
      <c r="D7" s="25">
        <v>1</v>
      </c>
      <c r="E7" s="36">
        <v>0</v>
      </c>
    </row>
    <row r="8" spans="1:7">
      <c r="A8" s="31" t="s">
        <v>42</v>
      </c>
      <c r="B8" s="21" t="s">
        <v>503</v>
      </c>
      <c r="C8" s="25">
        <v>0</v>
      </c>
      <c r="D8" s="25">
        <v>2</v>
      </c>
      <c r="E8" s="40">
        <v>0</v>
      </c>
    </row>
    <row r="9" spans="1:7">
      <c r="A9" s="1" t="s">
        <v>50</v>
      </c>
      <c r="B9" s="42" t="s">
        <v>497</v>
      </c>
      <c r="C9" s="25">
        <v>0</v>
      </c>
      <c r="D9" s="25">
        <v>3</v>
      </c>
      <c r="E9" s="36">
        <v>0</v>
      </c>
    </row>
    <row r="10" spans="1:7">
      <c r="A10" s="31" t="s">
        <v>59</v>
      </c>
      <c r="B10" s="24" t="s">
        <v>60</v>
      </c>
      <c r="C10" s="25">
        <v>0</v>
      </c>
      <c r="D10" s="25">
        <v>4</v>
      </c>
      <c r="E10" s="36">
        <v>0</v>
      </c>
    </row>
    <row r="11" spans="1:7">
      <c r="A11" s="31" t="s">
        <v>63</v>
      </c>
      <c r="B11" s="24" t="s">
        <v>64</v>
      </c>
      <c r="C11" s="25">
        <v>0</v>
      </c>
      <c r="D11" s="25">
        <v>5</v>
      </c>
      <c r="E11" s="36">
        <v>0</v>
      </c>
    </row>
    <row r="12" spans="1:7">
      <c r="A12" s="31" t="s">
        <v>83</v>
      </c>
      <c r="B12" s="45" t="s">
        <v>84</v>
      </c>
      <c r="C12" s="25">
        <v>0</v>
      </c>
      <c r="D12" s="25">
        <v>6</v>
      </c>
      <c r="E12" s="36">
        <v>0</v>
      </c>
    </row>
    <row r="13" spans="1:7" ht="15.75" customHeight="1">
      <c r="A13" s="37" t="s">
        <v>307</v>
      </c>
      <c r="B13" s="45" t="s">
        <v>317</v>
      </c>
      <c r="C13" s="25">
        <v>0</v>
      </c>
      <c r="D13" s="25">
        <v>7</v>
      </c>
      <c r="E13" s="36">
        <v>0</v>
      </c>
      <c r="F13" s="39"/>
      <c r="G13" s="39"/>
    </row>
    <row r="14" spans="1:7" ht="15.75" customHeight="1">
      <c r="A14" s="37" t="s">
        <v>314</v>
      </c>
      <c r="B14" s="45" t="s">
        <v>410</v>
      </c>
      <c r="C14" s="96">
        <v>0</v>
      </c>
      <c r="D14" s="25">
        <v>8</v>
      </c>
      <c r="E14" s="36">
        <v>7.5</v>
      </c>
      <c r="F14" s="39"/>
      <c r="G14" s="39"/>
    </row>
    <row r="15" spans="1:7" ht="15.75" customHeight="1">
      <c r="A15" s="37" t="s">
        <v>599</v>
      </c>
      <c r="B15" s="45" t="s">
        <v>603</v>
      </c>
      <c r="C15" s="25">
        <v>0</v>
      </c>
      <c r="D15" s="25">
        <v>9</v>
      </c>
      <c r="E15" s="36">
        <v>0</v>
      </c>
      <c r="F15" s="39"/>
      <c r="G15" s="39"/>
    </row>
    <row r="16" spans="1:7" ht="15.75" customHeight="1">
      <c r="A16" s="31" t="s">
        <v>152</v>
      </c>
      <c r="B16" s="24" t="s">
        <v>153</v>
      </c>
      <c r="C16" s="25">
        <v>0</v>
      </c>
      <c r="D16" s="25">
        <v>10</v>
      </c>
      <c r="E16" s="36">
        <v>0</v>
      </c>
      <c r="F16" s="39"/>
      <c r="G16" s="39"/>
    </row>
    <row r="17" spans="1:7" ht="15.75" customHeight="1">
      <c r="A17" s="31" t="s">
        <v>163</v>
      </c>
      <c r="B17" s="21" t="s">
        <v>164</v>
      </c>
      <c r="C17" s="25">
        <v>0</v>
      </c>
      <c r="D17" s="25">
        <v>11</v>
      </c>
      <c r="E17" s="23">
        <v>0</v>
      </c>
      <c r="F17" s="39"/>
      <c r="G17" s="39"/>
    </row>
    <row r="18" spans="1:7" ht="15.75" customHeight="1">
      <c r="A18" s="31" t="s">
        <v>175</v>
      </c>
      <c r="B18" s="45" t="s">
        <v>176</v>
      </c>
      <c r="C18" s="25">
        <v>0</v>
      </c>
      <c r="D18" s="25">
        <v>12</v>
      </c>
      <c r="E18" s="36">
        <v>0</v>
      </c>
      <c r="F18" s="39"/>
      <c r="G18" s="39"/>
    </row>
    <row r="19" spans="1:7" ht="15.75" customHeight="1">
      <c r="A19" s="31" t="s">
        <v>177</v>
      </c>
      <c r="B19" s="45" t="s">
        <v>178</v>
      </c>
      <c r="C19" s="25">
        <v>0</v>
      </c>
      <c r="D19" s="25">
        <v>13</v>
      </c>
      <c r="E19" s="36">
        <v>0</v>
      </c>
      <c r="F19" s="39"/>
      <c r="G19" s="39"/>
    </row>
    <row r="20" spans="1:7" ht="15.75" customHeight="1">
      <c r="A20" s="31" t="s">
        <v>179</v>
      </c>
      <c r="B20" s="45" t="s">
        <v>180</v>
      </c>
      <c r="C20" s="25">
        <v>0</v>
      </c>
      <c r="D20" s="25">
        <v>14</v>
      </c>
      <c r="E20" s="36">
        <v>0</v>
      </c>
      <c r="F20" s="39"/>
      <c r="G20" s="39"/>
    </row>
    <row r="21" spans="1:7" ht="15.75" customHeight="1">
      <c r="A21" s="31" t="s">
        <v>181</v>
      </c>
      <c r="B21" s="45" t="s">
        <v>182</v>
      </c>
      <c r="C21" s="25">
        <v>0</v>
      </c>
      <c r="D21" s="25">
        <v>15</v>
      </c>
      <c r="E21" s="36">
        <v>0</v>
      </c>
      <c r="F21" s="39"/>
      <c r="G21" s="39"/>
    </row>
    <row r="22" spans="1:7" ht="15.75" customHeight="1">
      <c r="A22" s="31" t="s">
        <v>183</v>
      </c>
      <c r="B22" s="45" t="s">
        <v>184</v>
      </c>
      <c r="C22" s="25">
        <v>0</v>
      </c>
      <c r="D22" s="25">
        <v>16</v>
      </c>
      <c r="E22" s="36">
        <v>0</v>
      </c>
      <c r="F22" s="39"/>
      <c r="G22" s="39"/>
    </row>
    <row r="23" spans="1:7" ht="15.75" customHeight="1">
      <c r="A23" s="31" t="s">
        <v>185</v>
      </c>
      <c r="B23" s="45" t="s">
        <v>186</v>
      </c>
      <c r="C23" s="25">
        <v>0</v>
      </c>
      <c r="D23" s="25">
        <v>17</v>
      </c>
      <c r="E23" s="36">
        <v>0</v>
      </c>
      <c r="F23" s="39"/>
      <c r="G23" s="39"/>
    </row>
    <row r="24" spans="1:7" ht="15.75" customHeight="1">
      <c r="A24" s="31" t="s">
        <v>187</v>
      </c>
      <c r="B24" s="45" t="s">
        <v>188</v>
      </c>
      <c r="C24" s="25">
        <v>0</v>
      </c>
      <c r="D24" s="25">
        <v>18</v>
      </c>
      <c r="E24" s="36">
        <v>0</v>
      </c>
      <c r="F24" s="39"/>
      <c r="G24" s="39"/>
    </row>
    <row r="25" spans="1:7" ht="15.75" customHeight="1">
      <c r="A25" s="31" t="s">
        <v>189</v>
      </c>
      <c r="B25" s="45" t="s">
        <v>190</v>
      </c>
      <c r="C25" s="25">
        <v>0</v>
      </c>
      <c r="D25" s="25">
        <v>19</v>
      </c>
      <c r="E25" s="36">
        <v>0</v>
      </c>
      <c r="F25" s="39"/>
      <c r="G25" s="39"/>
    </row>
    <row r="26" spans="1:7" ht="15.75" customHeight="1">
      <c r="A26" s="31" t="s">
        <v>195</v>
      </c>
      <c r="B26" s="24" t="s">
        <v>623</v>
      </c>
      <c r="C26" s="25">
        <v>0</v>
      </c>
      <c r="D26" s="25">
        <v>20</v>
      </c>
      <c r="E26" s="79">
        <v>0</v>
      </c>
      <c r="F26" s="39"/>
      <c r="G26" s="39"/>
    </row>
    <row r="27" spans="1:7" ht="15.75" customHeight="1">
      <c r="A27" s="31" t="s">
        <v>197</v>
      </c>
      <c r="B27" s="45" t="s">
        <v>198</v>
      </c>
      <c r="C27" s="25">
        <v>0</v>
      </c>
      <c r="D27" s="25">
        <v>21</v>
      </c>
      <c r="E27" s="36">
        <v>0</v>
      </c>
      <c r="F27" s="39"/>
      <c r="G27" s="39"/>
    </row>
    <row r="28" spans="1:7" ht="15.75" customHeight="1">
      <c r="A28" s="31" t="s">
        <v>199</v>
      </c>
      <c r="B28" s="45" t="s">
        <v>200</v>
      </c>
      <c r="C28" s="25">
        <v>0</v>
      </c>
      <c r="D28" s="25">
        <v>22</v>
      </c>
      <c r="E28" s="36">
        <v>0</v>
      </c>
      <c r="F28" s="39"/>
      <c r="G28" s="39"/>
    </row>
    <row r="29" spans="1:7" ht="15.75" customHeight="1">
      <c r="A29" s="31" t="s">
        <v>203</v>
      </c>
      <c r="B29" s="7" t="s">
        <v>431</v>
      </c>
      <c r="C29" s="25">
        <v>0</v>
      </c>
      <c r="D29" s="25">
        <v>23</v>
      </c>
      <c r="E29" s="36">
        <v>0</v>
      </c>
      <c r="F29" s="39"/>
      <c r="G29" s="39"/>
    </row>
    <row r="30" spans="1:7" ht="15.75" customHeight="1">
      <c r="A30" s="31" t="s">
        <v>205</v>
      </c>
      <c r="B30" s="24" t="s">
        <v>206</v>
      </c>
      <c r="C30" s="25">
        <v>0</v>
      </c>
      <c r="D30" s="25">
        <v>24</v>
      </c>
      <c r="E30" s="36">
        <v>7</v>
      </c>
      <c r="F30" s="39"/>
      <c r="G30" s="39"/>
    </row>
    <row r="31" spans="1:7" ht="15.75" customHeight="1">
      <c r="A31" s="31" t="s">
        <v>209</v>
      </c>
      <c r="B31" s="44" t="s">
        <v>210</v>
      </c>
      <c r="C31" s="25">
        <v>0</v>
      </c>
      <c r="D31" s="25">
        <v>25</v>
      </c>
      <c r="E31" s="36">
        <v>0</v>
      </c>
      <c r="F31" s="39"/>
      <c r="G31" s="39"/>
    </row>
    <row r="32" spans="1:7" ht="15.75" customHeight="1">
      <c r="A32" s="31" t="s">
        <v>211</v>
      </c>
      <c r="B32" s="24" t="s">
        <v>212</v>
      </c>
      <c r="C32" s="25">
        <v>0</v>
      </c>
      <c r="D32" s="25">
        <v>26</v>
      </c>
      <c r="E32" s="36">
        <v>0</v>
      </c>
      <c r="F32" s="39"/>
      <c r="G32" s="39"/>
    </row>
    <row r="33" spans="1:7" ht="15.75" customHeight="1">
      <c r="A33" s="47" t="s">
        <v>219</v>
      </c>
      <c r="B33" s="53" t="s">
        <v>220</v>
      </c>
      <c r="C33" s="25">
        <v>0</v>
      </c>
      <c r="D33" s="25">
        <v>27</v>
      </c>
      <c r="E33" s="36">
        <v>0</v>
      </c>
      <c r="F33" s="39"/>
      <c r="G33" s="39"/>
    </row>
    <row r="34" spans="1:7" ht="15.75" customHeight="1">
      <c r="A34" s="37" t="s">
        <v>231</v>
      </c>
      <c r="B34" s="45" t="s">
        <v>232</v>
      </c>
      <c r="C34" s="25">
        <v>0</v>
      </c>
      <c r="D34" s="25">
        <v>28</v>
      </c>
      <c r="E34" s="36">
        <v>0</v>
      </c>
      <c r="F34" s="37"/>
      <c r="G34" s="37"/>
    </row>
    <row r="35" spans="1:7" ht="15.75" customHeight="1">
      <c r="A35" s="37" t="s">
        <v>233</v>
      </c>
      <c r="B35" s="45" t="s">
        <v>234</v>
      </c>
      <c r="C35" s="25">
        <v>0</v>
      </c>
      <c r="D35" s="25">
        <v>29</v>
      </c>
      <c r="E35" s="36">
        <v>0</v>
      </c>
      <c r="F35" s="39"/>
      <c r="G35" s="39"/>
    </row>
    <row r="36" spans="1:7" s="24" customFormat="1" ht="15.75" customHeight="1">
      <c r="A36" s="31" t="s">
        <v>257</v>
      </c>
      <c r="B36" s="24" t="s">
        <v>258</v>
      </c>
      <c r="C36" s="25">
        <v>0</v>
      </c>
      <c r="D36" s="25">
        <v>30</v>
      </c>
      <c r="E36" s="36">
        <v>0</v>
      </c>
      <c r="F36" s="48"/>
      <c r="G36" s="48"/>
    </row>
    <row r="37" spans="1:7" s="24" customFormat="1" ht="15.75" customHeight="1">
      <c r="A37" s="32" t="s">
        <v>263</v>
      </c>
      <c r="B37" s="21" t="s">
        <v>264</v>
      </c>
      <c r="C37" s="25">
        <v>0</v>
      </c>
      <c r="D37" s="25">
        <v>31</v>
      </c>
      <c r="E37" s="79">
        <v>0</v>
      </c>
      <c r="F37" s="48"/>
      <c r="G37" s="48"/>
    </row>
    <row r="38" spans="1:7" s="24" customFormat="1" ht="15.75" customHeight="1">
      <c r="A38" s="31" t="s">
        <v>269</v>
      </c>
      <c r="B38" s="45" t="s">
        <v>270</v>
      </c>
      <c r="C38" s="25">
        <v>0</v>
      </c>
      <c r="D38" s="25">
        <v>32</v>
      </c>
      <c r="E38" s="36">
        <v>0</v>
      </c>
      <c r="F38" s="48"/>
      <c r="G38" s="48"/>
    </row>
    <row r="39" spans="1:7" s="24" customFormat="1" ht="15.75" customHeight="1">
      <c r="A39" s="31" t="s">
        <v>277</v>
      </c>
      <c r="B39" s="45" t="s">
        <v>278</v>
      </c>
      <c r="C39" s="25">
        <v>0</v>
      </c>
      <c r="D39" s="25">
        <v>33</v>
      </c>
      <c r="E39" s="36">
        <v>0</v>
      </c>
      <c r="F39" s="48"/>
      <c r="G39" s="48"/>
    </row>
    <row r="40" spans="1:7" s="24" customFormat="1" ht="15.75" customHeight="1">
      <c r="A40" s="31" t="s">
        <v>541</v>
      </c>
      <c r="B40" s="45" t="s">
        <v>542</v>
      </c>
      <c r="C40" s="25">
        <v>0</v>
      </c>
      <c r="D40" s="25">
        <v>34</v>
      </c>
      <c r="E40" s="36">
        <v>0</v>
      </c>
      <c r="F40" s="48"/>
      <c r="G40" s="48"/>
    </row>
    <row r="41" spans="1:7" s="24" customFormat="1" ht="15.75" customHeight="1">
      <c r="A41" s="47" t="s">
        <v>584</v>
      </c>
      <c r="B41" s="53" t="s">
        <v>585</v>
      </c>
      <c r="C41" s="25">
        <v>0</v>
      </c>
      <c r="D41" s="92">
        <v>35</v>
      </c>
      <c r="E41" s="36">
        <v>4</v>
      </c>
      <c r="F41" s="48"/>
      <c r="G41" s="48"/>
    </row>
    <row r="42" spans="1:7" s="24" customFormat="1" ht="15.75" customHeight="1">
      <c r="A42" s="31" t="s">
        <v>48</v>
      </c>
      <c r="B42" s="24" t="s">
        <v>624</v>
      </c>
      <c r="C42" s="25">
        <v>1</v>
      </c>
      <c r="D42" s="25">
        <v>1</v>
      </c>
      <c r="E42" s="36">
        <v>7.4</v>
      </c>
      <c r="F42" s="48"/>
      <c r="G42" s="48"/>
    </row>
    <row r="43" spans="1:7" s="24" customFormat="1" ht="15.75" customHeight="1">
      <c r="A43" s="32" t="s">
        <v>55</v>
      </c>
      <c r="B43" s="21" t="s">
        <v>56</v>
      </c>
      <c r="C43" s="25">
        <v>1</v>
      </c>
      <c r="D43" s="25">
        <v>2</v>
      </c>
      <c r="E43" s="36">
        <v>4</v>
      </c>
      <c r="F43" s="48"/>
      <c r="G43" s="48"/>
    </row>
    <row r="44" spans="1:7" s="24" customFormat="1" ht="15.75" customHeight="1">
      <c r="A44" s="31" t="s">
        <v>57</v>
      </c>
      <c r="B44" s="24" t="s">
        <v>58</v>
      </c>
      <c r="C44" s="25">
        <v>1</v>
      </c>
      <c r="D44" s="25">
        <v>3</v>
      </c>
      <c r="E44" s="36">
        <v>7.5</v>
      </c>
      <c r="F44" s="48"/>
      <c r="G44" s="48"/>
    </row>
    <row r="45" spans="1:7" s="24" customFormat="1" ht="15.75" customHeight="1">
      <c r="A45" s="31" t="s">
        <v>94</v>
      </c>
      <c r="B45" s="45" t="s">
        <v>95</v>
      </c>
      <c r="C45" s="25">
        <v>1</v>
      </c>
      <c r="D45" s="25">
        <v>4</v>
      </c>
      <c r="E45" s="36">
        <v>4</v>
      </c>
      <c r="F45" s="48"/>
      <c r="G45" s="48"/>
    </row>
    <row r="46" spans="1:7" s="24" customFormat="1" ht="15.75" customHeight="1">
      <c r="A46" s="31" t="s">
        <v>98</v>
      </c>
      <c r="B46" s="24" t="s">
        <v>499</v>
      </c>
      <c r="C46" s="25">
        <v>1</v>
      </c>
      <c r="D46" s="25">
        <v>5</v>
      </c>
      <c r="E46" s="36">
        <f>(3.84+10.3+0+21.68+0+6.38+0+13.79)/8</f>
        <v>6.9987500000000002</v>
      </c>
      <c r="F46" s="48"/>
      <c r="G46" s="48"/>
    </row>
    <row r="47" spans="1:7" s="24" customFormat="1" ht="15.75" customHeight="1">
      <c r="A47" s="37" t="s">
        <v>116</v>
      </c>
      <c r="B47" s="45" t="s">
        <v>117</v>
      </c>
      <c r="C47" s="25">
        <v>1</v>
      </c>
      <c r="D47" s="25">
        <v>6</v>
      </c>
      <c r="E47" s="36">
        <v>10</v>
      </c>
      <c r="F47" s="48"/>
      <c r="G47" s="48"/>
    </row>
    <row r="48" spans="1:7" s="24" customFormat="1" ht="15.75" customHeight="1">
      <c r="A48" s="37" t="s">
        <v>118</v>
      </c>
      <c r="B48" s="45" t="s">
        <v>636</v>
      </c>
      <c r="C48" s="25">
        <v>1</v>
      </c>
      <c r="D48" s="25">
        <v>7</v>
      </c>
      <c r="E48" s="36">
        <v>4</v>
      </c>
      <c r="F48" s="48"/>
      <c r="G48" s="48"/>
    </row>
    <row r="49" spans="1:7" s="24" customFormat="1" ht="15.75" customHeight="1">
      <c r="A49" s="37" t="s">
        <v>122</v>
      </c>
      <c r="B49" s="45" t="s">
        <v>123</v>
      </c>
      <c r="C49" s="25">
        <v>1</v>
      </c>
      <c r="D49" s="25">
        <v>8</v>
      </c>
      <c r="E49" s="36">
        <v>2</v>
      </c>
      <c r="F49" s="48"/>
      <c r="G49" s="48"/>
    </row>
    <row r="50" spans="1:7" ht="15.75" customHeight="1">
      <c r="A50" s="37" t="s">
        <v>421</v>
      </c>
      <c r="B50" s="45" t="s">
        <v>422</v>
      </c>
      <c r="C50" s="25">
        <v>1</v>
      </c>
      <c r="D50" s="25">
        <v>9</v>
      </c>
      <c r="E50" s="23">
        <v>1</v>
      </c>
      <c r="F50" s="39"/>
      <c r="G50" s="39"/>
    </row>
    <row r="51" spans="1:7" ht="15.75" customHeight="1">
      <c r="A51" s="37" t="s">
        <v>596</v>
      </c>
      <c r="B51" s="45" t="s">
        <v>600</v>
      </c>
      <c r="C51" s="25">
        <v>1</v>
      </c>
      <c r="D51" s="25">
        <v>10</v>
      </c>
      <c r="E51" s="36">
        <v>10</v>
      </c>
      <c r="F51" s="39"/>
      <c r="G51" s="39"/>
    </row>
    <row r="52" spans="1:7" ht="15.75" customHeight="1">
      <c r="A52" s="37" t="s">
        <v>627</v>
      </c>
      <c r="B52" s="45" t="s">
        <v>628</v>
      </c>
      <c r="C52" s="25">
        <v>1</v>
      </c>
      <c r="D52" s="25">
        <v>11</v>
      </c>
      <c r="E52" s="36">
        <v>20</v>
      </c>
      <c r="F52" s="39"/>
      <c r="G52" s="39"/>
    </row>
    <row r="53" spans="1:7" ht="15.75" customHeight="1">
      <c r="A53" s="31" t="s">
        <v>157</v>
      </c>
      <c r="B53" s="21" t="s">
        <v>629</v>
      </c>
      <c r="C53" s="25">
        <v>1</v>
      </c>
      <c r="D53" s="25">
        <v>12</v>
      </c>
      <c r="E53" s="36">
        <v>20</v>
      </c>
      <c r="F53" s="39"/>
      <c r="G53" s="39"/>
    </row>
    <row r="54" spans="1:7" ht="15.75" customHeight="1">
      <c r="A54" s="31" t="s">
        <v>193</v>
      </c>
      <c r="B54" s="45" t="s">
        <v>194</v>
      </c>
      <c r="C54" s="25">
        <v>1</v>
      </c>
      <c r="D54" s="25">
        <v>13</v>
      </c>
      <c r="E54" s="36">
        <v>4</v>
      </c>
      <c r="F54" s="39"/>
      <c r="G54" s="39"/>
    </row>
    <row r="55" spans="1:7" ht="15.75" customHeight="1">
      <c r="A55" s="31" t="s">
        <v>207</v>
      </c>
      <c r="B55" s="45" t="s">
        <v>208</v>
      </c>
      <c r="C55" s="25">
        <v>1</v>
      </c>
      <c r="D55" s="25">
        <v>14</v>
      </c>
      <c r="E55" s="36">
        <v>4</v>
      </c>
      <c r="F55" s="39"/>
      <c r="G55" s="39"/>
    </row>
    <row r="56" spans="1:7" ht="15.75" customHeight="1">
      <c r="A56" s="31" t="s">
        <v>215</v>
      </c>
      <c r="B56" s="24" t="s">
        <v>216</v>
      </c>
      <c r="C56" s="25">
        <v>1</v>
      </c>
      <c r="D56" s="25">
        <v>15</v>
      </c>
      <c r="E56" s="23">
        <v>10</v>
      </c>
      <c r="F56" s="39"/>
      <c r="G56" s="39"/>
    </row>
    <row r="57" spans="1:7" ht="15.75" customHeight="1">
      <c r="A57" s="31" t="s">
        <v>217</v>
      </c>
      <c r="B57" s="24" t="s">
        <v>218</v>
      </c>
      <c r="C57" s="25">
        <v>1</v>
      </c>
      <c r="D57" s="25">
        <v>16</v>
      </c>
      <c r="E57" s="36">
        <v>14.7</v>
      </c>
      <c r="F57" s="39"/>
      <c r="G57" s="39"/>
    </row>
    <row r="58" spans="1:7" ht="15.75" customHeight="1">
      <c r="A58" s="47" t="s">
        <v>221</v>
      </c>
      <c r="B58" s="53" t="s">
        <v>222</v>
      </c>
      <c r="C58" s="25">
        <v>1</v>
      </c>
      <c r="D58" s="25">
        <v>17</v>
      </c>
      <c r="E58" s="36">
        <v>4</v>
      </c>
      <c r="F58" s="39"/>
      <c r="G58" s="39"/>
    </row>
    <row r="59" spans="1:7" ht="15.75" customHeight="1">
      <c r="A59" s="37" t="s">
        <v>227</v>
      </c>
      <c r="B59" s="45" t="s">
        <v>228</v>
      </c>
      <c r="C59" s="25">
        <v>1</v>
      </c>
      <c r="D59" s="25">
        <v>18</v>
      </c>
      <c r="E59" s="36">
        <v>7</v>
      </c>
      <c r="F59" s="39"/>
      <c r="G59" s="39"/>
    </row>
    <row r="60" spans="1:7" ht="15.75" customHeight="1">
      <c r="A60" s="37" t="s">
        <v>336</v>
      </c>
      <c r="B60" s="45" t="s">
        <v>340</v>
      </c>
      <c r="C60" s="25">
        <v>1</v>
      </c>
      <c r="D60" s="25">
        <v>19</v>
      </c>
      <c r="E60" s="40">
        <v>7.5</v>
      </c>
      <c r="F60" s="39"/>
      <c r="G60" s="39"/>
    </row>
    <row r="61" spans="1:7" ht="15.75" customHeight="1">
      <c r="A61" s="37" t="s">
        <v>518</v>
      </c>
      <c r="B61" s="45" t="s">
        <v>522</v>
      </c>
      <c r="C61" s="25">
        <v>1</v>
      </c>
      <c r="D61" s="25">
        <v>20</v>
      </c>
      <c r="E61" s="36">
        <v>5</v>
      </c>
      <c r="F61" s="39"/>
      <c r="G61" s="39"/>
    </row>
    <row r="62" spans="1:7" ht="15.75" customHeight="1">
      <c r="A62" s="37" t="s">
        <v>638</v>
      </c>
      <c r="B62" s="45" t="s">
        <v>641</v>
      </c>
      <c r="C62" s="25">
        <v>1</v>
      </c>
      <c r="D62" s="25">
        <v>21</v>
      </c>
      <c r="E62" s="36">
        <v>10</v>
      </c>
      <c r="F62" s="39"/>
      <c r="G62" s="39"/>
    </row>
    <row r="63" spans="1:7" ht="15.75" customHeight="1">
      <c r="A63" s="31" t="s">
        <v>247</v>
      </c>
      <c r="B63" s="24" t="s">
        <v>537</v>
      </c>
      <c r="C63" s="25">
        <v>1</v>
      </c>
      <c r="D63" s="25">
        <v>22</v>
      </c>
      <c r="E63" s="36">
        <v>20</v>
      </c>
      <c r="F63" s="39"/>
      <c r="G63" s="39"/>
    </row>
    <row r="64" spans="1:7" ht="15.75" customHeight="1">
      <c r="A64" s="32" t="s">
        <v>249</v>
      </c>
      <c r="B64" s="21" t="s">
        <v>407</v>
      </c>
      <c r="C64" s="25">
        <v>1</v>
      </c>
      <c r="D64" s="25">
        <v>23</v>
      </c>
      <c r="E64" s="36">
        <v>20</v>
      </c>
      <c r="F64" s="39"/>
      <c r="G64" s="39"/>
    </row>
    <row r="65" spans="1:7" ht="15.75" customHeight="1">
      <c r="A65" s="31" t="s">
        <v>255</v>
      </c>
      <c r="B65" s="24" t="s">
        <v>538</v>
      </c>
      <c r="C65" s="25">
        <v>1</v>
      </c>
      <c r="D65" s="25">
        <v>24</v>
      </c>
      <c r="E65" s="36">
        <f>((6.58+20.48)+0+28.16+16.72+27.78+9.2+33.4+0)/8</f>
        <v>17.79</v>
      </c>
      <c r="F65" s="39"/>
      <c r="G65" s="39"/>
    </row>
    <row r="66" spans="1:7" ht="15.75" customHeight="1">
      <c r="A66" s="32" t="s">
        <v>459</v>
      </c>
      <c r="B66" s="21" t="s">
        <v>460</v>
      </c>
      <c r="C66" s="25">
        <v>1</v>
      </c>
      <c r="D66" s="25">
        <v>25</v>
      </c>
      <c r="E66" s="36">
        <v>20</v>
      </c>
      <c r="F66" s="39"/>
      <c r="G66" s="39"/>
    </row>
    <row r="67" spans="1:7" ht="15.75" customHeight="1">
      <c r="A67" s="31" t="s">
        <v>265</v>
      </c>
      <c r="B67" s="45" t="s">
        <v>266</v>
      </c>
      <c r="C67" s="25">
        <v>1</v>
      </c>
      <c r="D67" s="25">
        <v>26</v>
      </c>
      <c r="E67" s="36">
        <v>4</v>
      </c>
      <c r="F67" s="39"/>
      <c r="G67" s="39"/>
    </row>
    <row r="68" spans="1:7" ht="15.75" customHeight="1">
      <c r="A68" s="31" t="s">
        <v>267</v>
      </c>
      <c r="B68" s="45" t="s">
        <v>268</v>
      </c>
      <c r="C68" s="25">
        <v>1</v>
      </c>
      <c r="D68" s="25">
        <v>27</v>
      </c>
      <c r="E68" s="36">
        <v>4</v>
      </c>
      <c r="F68" s="39"/>
      <c r="G68" s="39"/>
    </row>
    <row r="69" spans="1:7" ht="15.75" customHeight="1">
      <c r="A69" s="31" t="s">
        <v>271</v>
      </c>
      <c r="B69" s="45" t="s">
        <v>272</v>
      </c>
      <c r="C69" s="25">
        <v>1</v>
      </c>
      <c r="D69" s="25">
        <v>28</v>
      </c>
      <c r="E69" s="36">
        <v>7.5</v>
      </c>
      <c r="F69" s="39"/>
      <c r="G69" s="39"/>
    </row>
    <row r="70" spans="1:7" ht="15.75" customHeight="1">
      <c r="A70" s="31" t="s">
        <v>273</v>
      </c>
      <c r="B70" s="44" t="s">
        <v>274</v>
      </c>
      <c r="C70" s="25">
        <v>1</v>
      </c>
      <c r="D70" s="25">
        <v>29</v>
      </c>
      <c r="E70" s="36">
        <v>7.5</v>
      </c>
      <c r="F70" s="39"/>
      <c r="G70" s="39"/>
    </row>
    <row r="71" spans="1:7" ht="15.75" customHeight="1">
      <c r="A71" s="31" t="s">
        <v>275</v>
      </c>
      <c r="B71" s="24" t="s">
        <v>276</v>
      </c>
      <c r="C71" s="25">
        <v>1</v>
      </c>
      <c r="D71" s="25">
        <v>30</v>
      </c>
      <c r="E71" s="36">
        <v>15</v>
      </c>
      <c r="F71" s="39"/>
      <c r="G71" s="39"/>
    </row>
    <row r="72" spans="1:7" ht="15.75" customHeight="1">
      <c r="A72" s="32" t="s">
        <v>285</v>
      </c>
      <c r="B72" s="21" t="s">
        <v>286</v>
      </c>
      <c r="C72" s="25">
        <v>1</v>
      </c>
      <c r="D72" s="92">
        <v>31</v>
      </c>
      <c r="E72" s="23">
        <v>4</v>
      </c>
      <c r="F72" s="39"/>
      <c r="G72" s="39"/>
    </row>
    <row r="73" spans="1:7" ht="15.75" customHeight="1">
      <c r="A73" s="32" t="s">
        <v>38</v>
      </c>
      <c r="B73" s="35" t="s">
        <v>39</v>
      </c>
      <c r="C73" s="91">
        <v>2</v>
      </c>
      <c r="D73" s="91">
        <v>1</v>
      </c>
      <c r="E73" s="36">
        <v>20</v>
      </c>
      <c r="F73" s="39"/>
      <c r="G73" s="39"/>
    </row>
    <row r="74" spans="1:7" ht="15.75" customHeight="1">
      <c r="A74" s="31" t="s">
        <v>52</v>
      </c>
      <c r="B74" s="24" t="s">
        <v>53</v>
      </c>
      <c r="C74" s="25">
        <v>2</v>
      </c>
      <c r="D74" s="25">
        <v>2</v>
      </c>
      <c r="E74" s="23">
        <v>30</v>
      </c>
      <c r="F74" s="39"/>
      <c r="G74" s="39"/>
    </row>
    <row r="75" spans="1:7" ht="15.75" customHeight="1">
      <c r="A75" s="31" t="s">
        <v>61</v>
      </c>
      <c r="B75" s="21" t="s">
        <v>62</v>
      </c>
      <c r="C75" s="25">
        <v>2</v>
      </c>
      <c r="D75" s="91">
        <v>3</v>
      </c>
      <c r="E75" s="36">
        <v>15</v>
      </c>
      <c r="F75" s="39"/>
      <c r="G75" s="39"/>
    </row>
    <row r="76" spans="1:7" ht="15.75" customHeight="1">
      <c r="A76" s="31" t="s">
        <v>81</v>
      </c>
      <c r="B76" s="24" t="s">
        <v>82</v>
      </c>
      <c r="C76" s="25">
        <v>2</v>
      </c>
      <c r="D76" s="25">
        <v>4</v>
      </c>
      <c r="E76" s="36">
        <v>14.7</v>
      </c>
      <c r="F76" s="39"/>
      <c r="G76" s="39"/>
    </row>
    <row r="77" spans="1:7" ht="15.75" customHeight="1">
      <c r="A77" s="31" t="s">
        <v>92</v>
      </c>
      <c r="B77" s="45" t="s">
        <v>93</v>
      </c>
      <c r="C77" s="25">
        <v>2</v>
      </c>
      <c r="D77" s="91">
        <v>5</v>
      </c>
      <c r="E77" s="23">
        <v>15</v>
      </c>
      <c r="F77" s="39"/>
      <c r="G77" s="39"/>
    </row>
    <row r="78" spans="1:7" ht="15.75" customHeight="1">
      <c r="A78" s="31" t="s">
        <v>106</v>
      </c>
      <c r="B78" s="24" t="s">
        <v>621</v>
      </c>
      <c r="C78" s="25">
        <v>2</v>
      </c>
      <c r="D78" s="25">
        <v>6</v>
      </c>
      <c r="E78" s="36">
        <v>20</v>
      </c>
      <c r="F78" s="39"/>
      <c r="G78" s="39"/>
    </row>
    <row r="79" spans="1:7" ht="15.75" customHeight="1">
      <c r="A79" s="37" t="s">
        <v>559</v>
      </c>
      <c r="B79" s="45" t="s">
        <v>560</v>
      </c>
      <c r="C79" s="25">
        <v>2</v>
      </c>
      <c r="D79" s="91">
        <v>7</v>
      </c>
      <c r="E79" s="23">
        <v>15</v>
      </c>
      <c r="F79" s="39"/>
      <c r="G79" s="39"/>
    </row>
    <row r="80" spans="1:7" ht="15.75" customHeight="1">
      <c r="A80" s="32" t="s">
        <v>150</v>
      </c>
      <c r="B80" s="21" t="s">
        <v>151</v>
      </c>
      <c r="C80" s="25">
        <v>2</v>
      </c>
      <c r="D80" s="25">
        <v>8</v>
      </c>
      <c r="E80" s="36">
        <v>22.5</v>
      </c>
      <c r="F80" s="39"/>
      <c r="G80" s="39"/>
    </row>
    <row r="81" spans="1:7" ht="15.75" customHeight="1">
      <c r="A81" s="31" t="s">
        <v>169</v>
      </c>
      <c r="B81" s="21" t="s">
        <v>622</v>
      </c>
      <c r="C81" s="25">
        <v>2</v>
      </c>
      <c r="D81" s="91">
        <v>9</v>
      </c>
      <c r="E81" s="36">
        <v>20</v>
      </c>
      <c r="F81" s="39"/>
      <c r="G81" s="39"/>
    </row>
    <row r="82" spans="1:7" ht="15.75" customHeight="1">
      <c r="A82" s="31" t="s">
        <v>326</v>
      </c>
      <c r="B82" s="24" t="s">
        <v>327</v>
      </c>
      <c r="C82" s="25">
        <v>2</v>
      </c>
      <c r="D82" s="25">
        <v>10</v>
      </c>
      <c r="E82" s="36">
        <v>30</v>
      </c>
      <c r="F82" s="39"/>
      <c r="G82" s="39"/>
    </row>
    <row r="83" spans="1:7" s="24" customFormat="1" ht="15.75" customHeight="1">
      <c r="A83" s="31" t="s">
        <v>171</v>
      </c>
      <c r="B83" s="24" t="s">
        <v>172</v>
      </c>
      <c r="C83" s="25">
        <v>2</v>
      </c>
      <c r="D83" s="91">
        <v>11</v>
      </c>
      <c r="E83" s="36">
        <f>((12.46+4.13)+0+(18.18+2.07)+12.36)/4</f>
        <v>12.3</v>
      </c>
      <c r="F83" s="48"/>
      <c r="G83" s="48"/>
    </row>
    <row r="84" spans="1:7" s="24" customFormat="1" ht="15.75" customHeight="1">
      <c r="A84" s="37" t="s">
        <v>396</v>
      </c>
      <c r="B84" s="45" t="s">
        <v>400</v>
      </c>
      <c r="C84" s="25">
        <v>2</v>
      </c>
      <c r="D84" s="25">
        <v>12</v>
      </c>
      <c r="E84" s="36">
        <v>19</v>
      </c>
      <c r="F84" s="48"/>
      <c r="G84" s="48"/>
    </row>
    <row r="85" spans="1:7" s="24" customFormat="1" ht="15.75" customHeight="1">
      <c r="A85" s="32" t="s">
        <v>630</v>
      </c>
      <c r="B85" s="21" t="s">
        <v>631</v>
      </c>
      <c r="C85" s="25">
        <v>2</v>
      </c>
      <c r="D85" s="91">
        <v>13</v>
      </c>
      <c r="E85" s="36">
        <v>15</v>
      </c>
      <c r="F85" s="48"/>
      <c r="G85" s="48"/>
    </row>
    <row r="86" spans="1:7" s="24" customFormat="1" ht="15.75" customHeight="1">
      <c r="A86" s="31" t="s">
        <v>283</v>
      </c>
      <c r="B86" s="24" t="s">
        <v>366</v>
      </c>
      <c r="C86" s="25">
        <v>2</v>
      </c>
      <c r="D86" s="25">
        <v>14</v>
      </c>
      <c r="E86" s="40">
        <v>20</v>
      </c>
      <c r="F86" s="48"/>
      <c r="G86" s="48"/>
    </row>
    <row r="87" spans="1:7" s="24" customFormat="1" ht="15.75" customHeight="1">
      <c r="A87" s="47" t="s">
        <v>291</v>
      </c>
      <c r="B87" s="53" t="s">
        <v>292</v>
      </c>
      <c r="C87" s="25">
        <v>2</v>
      </c>
      <c r="D87" s="93">
        <v>15</v>
      </c>
      <c r="E87" s="36">
        <v>12</v>
      </c>
      <c r="F87" s="48"/>
      <c r="G87" s="48"/>
    </row>
    <row r="88" spans="1:7" s="24" customFormat="1" ht="15.75" customHeight="1">
      <c r="A88" s="31" t="s">
        <v>67</v>
      </c>
      <c r="B88" s="24" t="s">
        <v>68</v>
      </c>
      <c r="C88" s="25">
        <v>3</v>
      </c>
      <c r="D88" s="25">
        <v>1</v>
      </c>
      <c r="E88" s="40">
        <v>80</v>
      </c>
      <c r="F88" s="48"/>
      <c r="G88" s="48"/>
    </row>
    <row r="89" spans="1:7" s="24" customFormat="1" ht="15.75" customHeight="1">
      <c r="A89" s="31" t="s">
        <v>79</v>
      </c>
      <c r="B89" s="21" t="s">
        <v>80</v>
      </c>
      <c r="C89" s="25">
        <v>3</v>
      </c>
      <c r="D89" s="25">
        <v>2</v>
      </c>
      <c r="E89" s="36">
        <v>22.5</v>
      </c>
      <c r="F89" s="48"/>
      <c r="G89" s="48"/>
    </row>
    <row r="90" spans="1:7" s="24" customFormat="1" ht="15.75" customHeight="1">
      <c r="A90" s="31" t="s">
        <v>154</v>
      </c>
      <c r="B90" s="21" t="s">
        <v>155</v>
      </c>
      <c r="C90" s="25">
        <v>3</v>
      </c>
      <c r="D90" s="25">
        <v>3</v>
      </c>
      <c r="E90" s="36">
        <v>50</v>
      </c>
      <c r="F90" s="48"/>
      <c r="G90" s="48"/>
    </row>
    <row r="91" spans="1:7" ht="15.75" customHeight="1">
      <c r="A91" s="31" t="s">
        <v>159</v>
      </c>
      <c r="B91" s="21" t="s">
        <v>160</v>
      </c>
      <c r="C91" s="25">
        <v>3</v>
      </c>
      <c r="D91" s="92">
        <v>4</v>
      </c>
      <c r="E91" s="36">
        <v>45</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92">
        <v>2</v>
      </c>
      <c r="E93" s="46">
        <v>75</v>
      </c>
      <c r="F93" s="39"/>
      <c r="G93" s="39"/>
    </row>
    <row r="94" spans="1:7" ht="15.75" customHeight="1">
      <c r="A94" s="32" t="s">
        <v>96</v>
      </c>
      <c r="B94" s="21" t="s">
        <v>97</v>
      </c>
      <c r="C94" s="25">
        <v>5</v>
      </c>
      <c r="D94" s="25">
        <v>1</v>
      </c>
      <c r="E94" s="36">
        <v>120</v>
      </c>
      <c r="F94" s="39"/>
      <c r="G94" s="39"/>
    </row>
    <row r="95" spans="1:7" ht="15.75" customHeight="1">
      <c r="A95" s="37" t="s">
        <v>114</v>
      </c>
      <c r="B95" s="45" t="s">
        <v>115</v>
      </c>
      <c r="C95" s="25">
        <v>5</v>
      </c>
      <c r="D95" s="25">
        <v>2</v>
      </c>
      <c r="E95" s="36">
        <v>120</v>
      </c>
      <c r="F95" s="39"/>
      <c r="G95" s="39"/>
    </row>
    <row r="96" spans="1:7" ht="15.75" customHeight="1">
      <c r="A96" s="37" t="s">
        <v>423</v>
      </c>
      <c r="B96" s="45" t="s">
        <v>424</v>
      </c>
      <c r="C96" s="25">
        <v>5</v>
      </c>
      <c r="D96" s="92">
        <v>3</v>
      </c>
      <c r="E96" s="46">
        <v>150</v>
      </c>
      <c r="F96" s="39"/>
      <c r="G96" s="39"/>
    </row>
    <row r="97" spans="1:7" ht="15.75" customHeight="1">
      <c r="A97" s="1" t="s">
        <v>31</v>
      </c>
      <c r="B97" s="21" t="s">
        <v>346</v>
      </c>
      <c r="C97" s="25">
        <v>7</v>
      </c>
      <c r="D97" s="92">
        <v>1</v>
      </c>
      <c r="E97" s="23">
        <v>1890</v>
      </c>
      <c r="F97" s="39"/>
      <c r="G97" s="39"/>
    </row>
    <row r="98" spans="1:7" ht="15.75" customHeight="1">
      <c r="A98" s="1" t="s">
        <v>29</v>
      </c>
      <c r="B98" s="21" t="s">
        <v>30</v>
      </c>
      <c r="C98" s="25">
        <v>9</v>
      </c>
      <c r="D98" s="92">
        <v>1</v>
      </c>
      <c r="E98" s="23">
        <v>2418</v>
      </c>
      <c r="F98" s="39"/>
      <c r="G98" s="39"/>
    </row>
    <row r="99" spans="1:7" ht="15.75" customHeight="1">
      <c r="A99" s="16" t="s">
        <v>34</v>
      </c>
      <c r="B99" s="21" t="s">
        <v>35</v>
      </c>
      <c r="C99" s="91">
        <v>10</v>
      </c>
      <c r="D99" s="93">
        <v>1</v>
      </c>
      <c r="E99" s="18">
        <v>2679</v>
      </c>
      <c r="F99" s="39"/>
      <c r="G99" s="39"/>
    </row>
    <row r="100" spans="1:7" ht="15.75" customHeight="1">
      <c r="A100" s="16" t="s">
        <v>25</v>
      </c>
      <c r="B100" s="21" t="s">
        <v>26</v>
      </c>
      <c r="C100" s="25">
        <v>11</v>
      </c>
      <c r="D100" s="25">
        <v>1</v>
      </c>
      <c r="E100" s="23">
        <v>10710</v>
      </c>
      <c r="F100" s="39"/>
      <c r="G100" s="39"/>
    </row>
    <row r="101" spans="1:7" ht="15.75" customHeight="1">
      <c r="A101" s="1" t="s">
        <v>27</v>
      </c>
      <c r="B101" s="21" t="s">
        <v>28</v>
      </c>
      <c r="C101" s="25">
        <v>11</v>
      </c>
      <c r="D101" s="92">
        <v>2</v>
      </c>
      <c r="E101" s="23">
        <v>1674.6</v>
      </c>
      <c r="F101" s="39"/>
      <c r="G101" s="39"/>
    </row>
    <row r="102" spans="1:7" ht="15.75" customHeight="1">
      <c r="A102" s="31" t="s">
        <v>70</v>
      </c>
      <c r="B102" s="24" t="s">
        <v>71</v>
      </c>
      <c r="C102" s="25"/>
      <c r="D102" s="25">
        <v>1</v>
      </c>
      <c r="E102" s="98" t="s">
        <v>633</v>
      </c>
      <c r="F102" s="39"/>
      <c r="G102" s="39"/>
    </row>
    <row r="103" spans="1:7" s="56" customFormat="1" ht="15.75" customHeight="1">
      <c r="A103" s="37" t="s">
        <v>425</v>
      </c>
      <c r="B103" s="45" t="s">
        <v>426</v>
      </c>
      <c r="C103" s="25"/>
      <c r="D103" s="25">
        <v>2</v>
      </c>
      <c r="E103" s="98" t="s">
        <v>643</v>
      </c>
      <c r="F103" s="55"/>
      <c r="G103" s="55"/>
    </row>
    <row r="104" spans="1:7" s="56" customFormat="1" ht="15.75" customHeight="1">
      <c r="A104" s="37" t="s">
        <v>634</v>
      </c>
      <c r="B104" s="45" t="s">
        <v>635</v>
      </c>
      <c r="C104" s="25"/>
      <c r="D104" s="25">
        <v>3</v>
      </c>
      <c r="E104" s="98" t="s">
        <v>643</v>
      </c>
      <c r="F104" s="55"/>
      <c r="G104" s="55"/>
    </row>
    <row r="105" spans="1:7">
      <c r="A105" s="31" t="s">
        <v>173</v>
      </c>
      <c r="B105" s="24" t="s">
        <v>174</v>
      </c>
      <c r="C105" s="25"/>
      <c r="D105" s="25">
        <v>4</v>
      </c>
      <c r="E105" s="98" t="s">
        <v>633</v>
      </c>
      <c r="F105" s="39"/>
      <c r="G105" s="39"/>
    </row>
    <row r="106" spans="1:7">
      <c r="A106" s="31" t="s">
        <v>513</v>
      </c>
      <c r="B106" s="24" t="s">
        <v>514</v>
      </c>
      <c r="C106" s="25"/>
      <c r="D106" s="25">
        <v>5</v>
      </c>
      <c r="E106" s="98" t="s">
        <v>633</v>
      </c>
      <c r="F106" s="39"/>
      <c r="G106" s="39"/>
    </row>
    <row r="107" spans="1:7">
      <c r="A107" s="37" t="s">
        <v>637</v>
      </c>
      <c r="B107" s="45" t="s">
        <v>640</v>
      </c>
      <c r="C107" s="25"/>
      <c r="D107" s="25">
        <v>6</v>
      </c>
      <c r="E107" s="98" t="s">
        <v>633</v>
      </c>
    </row>
    <row r="108" spans="1:7">
      <c r="A108" s="37" t="s">
        <v>639</v>
      </c>
      <c r="B108" s="45" t="s">
        <v>642</v>
      </c>
      <c r="C108" s="25"/>
      <c r="D108" s="92">
        <v>7</v>
      </c>
      <c r="E108" s="98" t="s">
        <v>633</v>
      </c>
    </row>
    <row r="109" spans="1:7">
      <c r="A109" s="31"/>
      <c r="B109" s="24"/>
      <c r="C109" s="48"/>
      <c r="D109" s="48"/>
      <c r="E109" s="46"/>
    </row>
    <row r="110" spans="1:7">
      <c r="A110" s="90"/>
      <c r="B110" s="61" t="s">
        <v>295</v>
      </c>
      <c r="C110" s="62"/>
      <c r="D110" s="62"/>
    </row>
    <row r="111" spans="1:7">
      <c r="B111" s="64"/>
      <c r="C111" s="65"/>
      <c r="D111" s="65"/>
    </row>
    <row r="112" spans="1:7">
      <c r="B112" s="66" t="s">
        <v>296</v>
      </c>
      <c r="C112" s="39">
        <v>0</v>
      </c>
      <c r="E112" s="99">
        <v>35</v>
      </c>
    </row>
    <row r="113" spans="3:5">
      <c r="C113" s="39">
        <v>1</v>
      </c>
      <c r="E113" s="99">
        <v>31</v>
      </c>
    </row>
    <row r="114" spans="3:5">
      <c r="C114" s="39">
        <v>2</v>
      </c>
      <c r="E114" s="99">
        <v>15</v>
      </c>
    </row>
    <row r="115" spans="3:5">
      <c r="C115" s="39">
        <v>3</v>
      </c>
      <c r="E115" s="99">
        <v>4</v>
      </c>
    </row>
    <row r="116" spans="3:5">
      <c r="C116" s="39">
        <v>4</v>
      </c>
      <c r="E116" s="99">
        <v>2</v>
      </c>
    </row>
    <row r="117" spans="3:5">
      <c r="C117" s="39">
        <v>5</v>
      </c>
      <c r="E117" s="99">
        <v>3</v>
      </c>
    </row>
    <row r="118" spans="3:5">
      <c r="C118" s="39">
        <v>6</v>
      </c>
      <c r="E118" s="99">
        <v>0</v>
      </c>
    </row>
    <row r="119" spans="3:5">
      <c r="C119" s="39">
        <v>7</v>
      </c>
      <c r="E119" s="99">
        <v>1</v>
      </c>
    </row>
    <row r="120" spans="3:5">
      <c r="C120" s="39">
        <v>8</v>
      </c>
      <c r="E120" s="99">
        <v>0</v>
      </c>
    </row>
    <row r="121" spans="3:5">
      <c r="C121" s="39">
        <v>9</v>
      </c>
      <c r="E121" s="99">
        <v>1</v>
      </c>
    </row>
    <row r="122" spans="3:5">
      <c r="C122" s="39">
        <v>10</v>
      </c>
      <c r="E122" s="99">
        <v>1</v>
      </c>
    </row>
    <row r="123" spans="3:5">
      <c r="C123" s="39">
        <v>11</v>
      </c>
      <c r="E123" s="99">
        <v>2</v>
      </c>
    </row>
    <row r="124" spans="3:5">
      <c r="C124" s="8" t="s">
        <v>297</v>
      </c>
      <c r="D124" s="8"/>
      <c r="E124" s="100">
        <v>7</v>
      </c>
    </row>
    <row r="134" spans="1:7" s="97" customFormat="1">
      <c r="A134" s="1"/>
      <c r="B134" s="7"/>
      <c r="C134" s="39"/>
      <c r="D134" s="39"/>
      <c r="E134" s="3"/>
      <c r="F134" s="7"/>
      <c r="G134" s="7"/>
    </row>
    <row r="135" spans="1:7" s="97" customFormat="1">
      <c r="A135" s="1"/>
      <c r="B135" s="7"/>
      <c r="C135" s="39"/>
      <c r="D135" s="39"/>
      <c r="E135" s="3"/>
      <c r="F135" s="7"/>
      <c r="G135" s="7"/>
    </row>
    <row r="136" spans="1:7" s="97" customFormat="1">
      <c r="A136" s="1"/>
      <c r="B136" s="7"/>
      <c r="C136" s="39"/>
      <c r="D136" s="39"/>
      <c r="E136" s="3"/>
      <c r="F136" s="7"/>
      <c r="G136" s="7"/>
    </row>
    <row r="137" spans="1:7" s="97" customFormat="1">
      <c r="A137" s="1"/>
      <c r="B137" s="7"/>
      <c r="C137" s="39"/>
      <c r="D137" s="39"/>
      <c r="E137" s="3"/>
      <c r="F137" s="7"/>
      <c r="G137" s="7"/>
    </row>
    <row r="138" spans="1:7" s="97" customFormat="1">
      <c r="A138" s="1"/>
      <c r="B138" s="7"/>
      <c r="C138" s="39"/>
      <c r="D138" s="39"/>
      <c r="E138" s="3"/>
      <c r="F138" s="7"/>
      <c r="G138" s="7"/>
    </row>
    <row r="139" spans="1:7" s="97" customFormat="1">
      <c r="A139" s="1"/>
      <c r="B139" s="7"/>
      <c r="C139" s="39"/>
      <c r="D139" s="39"/>
      <c r="E139" s="3"/>
      <c r="F139" s="7"/>
      <c r="G139" s="7"/>
    </row>
    <row r="142" spans="1:7" s="97" customFormat="1">
      <c r="A142" s="1"/>
      <c r="B142" s="7"/>
      <c r="C142" s="39"/>
      <c r="D142" s="39"/>
      <c r="E142" s="3"/>
      <c r="F142" s="7"/>
      <c r="G142" s="7"/>
    </row>
    <row r="143" spans="1:7" s="97" customFormat="1">
      <c r="A143" s="1"/>
      <c r="B143" s="7"/>
      <c r="C143" s="39"/>
      <c r="D143" s="39"/>
      <c r="E143" s="3"/>
      <c r="F143" s="7"/>
      <c r="G143" s="7"/>
    </row>
    <row r="144" spans="1:7" s="97" customFormat="1">
      <c r="A144" s="1"/>
      <c r="B144" s="7"/>
      <c r="C144" s="39"/>
      <c r="D144" s="39"/>
      <c r="E144" s="3"/>
      <c r="F144" s="7"/>
      <c r="G144" s="7"/>
    </row>
    <row r="145" spans="1:7" s="97" customFormat="1">
      <c r="A145" s="1"/>
      <c r="B145" s="7"/>
      <c r="C145" s="39"/>
      <c r="D145" s="39"/>
      <c r="E145" s="3"/>
      <c r="F145" s="7"/>
      <c r="G145" s="7"/>
    </row>
    <row r="146" spans="1:7" s="97" customFormat="1">
      <c r="A146" s="1"/>
      <c r="B146" s="7"/>
      <c r="C146" s="39"/>
      <c r="D146" s="39"/>
      <c r="E146" s="3"/>
      <c r="F146" s="7"/>
      <c r="G146" s="7"/>
    </row>
    <row r="147" spans="1:7" s="97" customFormat="1">
      <c r="A147" s="1"/>
      <c r="B147" s="7"/>
      <c r="C147" s="39"/>
      <c r="D147" s="39"/>
      <c r="E147" s="3"/>
      <c r="F147" s="7"/>
      <c r="G147" s="7"/>
    </row>
    <row r="148" spans="1:7" s="97" customFormat="1">
      <c r="A148" s="1"/>
      <c r="B148" s="7"/>
      <c r="C148" s="39"/>
      <c r="D148" s="39"/>
      <c r="E148" s="3"/>
      <c r="F148" s="7"/>
      <c r="G148" s="7"/>
    </row>
    <row r="149" spans="1:7" s="97" customFormat="1">
      <c r="A149" s="1"/>
      <c r="B149" s="7"/>
      <c r="C149" s="39"/>
      <c r="D149" s="39"/>
      <c r="E149" s="3"/>
      <c r="F149" s="7"/>
      <c r="G149" s="7"/>
    </row>
    <row r="150" spans="1:7" s="97" customFormat="1">
      <c r="A150" s="1"/>
      <c r="B150" s="7"/>
      <c r="C150" s="39"/>
      <c r="D150" s="39"/>
      <c r="E150" s="3"/>
      <c r="F150" s="7"/>
      <c r="G150" s="7"/>
    </row>
    <row r="151" spans="1:7" s="97" customFormat="1">
      <c r="A151" s="1"/>
      <c r="B151" s="7"/>
      <c r="C151" s="39"/>
      <c r="D151" s="39"/>
      <c r="E151" s="3"/>
      <c r="F151" s="7"/>
      <c r="G151" s="7"/>
    </row>
    <row r="152" spans="1:7" s="97" customFormat="1">
      <c r="A152" s="1"/>
      <c r="B152" s="7"/>
      <c r="C152" s="39"/>
      <c r="D152" s="39"/>
      <c r="E152" s="3"/>
      <c r="F152" s="7"/>
      <c r="G152" s="7"/>
    </row>
    <row r="153" spans="1:7" s="97" customFormat="1">
      <c r="A153" s="1"/>
      <c r="B153" s="7"/>
      <c r="C153" s="39"/>
      <c r="D153" s="39"/>
      <c r="E153" s="3"/>
      <c r="F153" s="7"/>
      <c r="G153" s="7"/>
    </row>
    <row r="154" spans="1:7" s="97" customFormat="1">
      <c r="A154" s="1"/>
      <c r="B154" s="7"/>
      <c r="C154" s="39"/>
      <c r="D154" s="39"/>
      <c r="E154" s="3"/>
      <c r="F154" s="7"/>
      <c r="G154" s="7"/>
    </row>
    <row r="155" spans="1:7" s="97" customFormat="1">
      <c r="A155" s="1"/>
      <c r="B155" s="7"/>
      <c r="C155" s="39"/>
      <c r="D155" s="39"/>
      <c r="E155" s="3"/>
      <c r="F155" s="7"/>
      <c r="G155" s="7"/>
    </row>
    <row r="156" spans="1:7" s="97" customFormat="1">
      <c r="A156" s="1"/>
      <c r="B156" s="7"/>
      <c r="C156" s="39"/>
      <c r="D156" s="39"/>
      <c r="E156" s="3"/>
      <c r="F156" s="7"/>
      <c r="G156" s="7"/>
    </row>
    <row r="157" spans="1:7" s="97" customFormat="1">
      <c r="A157" s="1"/>
      <c r="B157" s="7"/>
      <c r="C157" s="39"/>
      <c r="D157" s="39"/>
      <c r="E157" s="3"/>
      <c r="F157" s="7"/>
      <c r="G157" s="7"/>
    </row>
    <row r="158" spans="1:7" s="97" customFormat="1">
      <c r="A158" s="1"/>
      <c r="B158" s="7"/>
      <c r="C158" s="39"/>
      <c r="D158" s="39"/>
      <c r="E158" s="3"/>
      <c r="F158" s="7"/>
      <c r="G158" s="7"/>
    </row>
    <row r="159" spans="1:7" s="97" customFormat="1">
      <c r="A159" s="1"/>
      <c r="B159" s="7"/>
      <c r="C159" s="39"/>
      <c r="D159" s="39"/>
      <c r="E159" s="3"/>
      <c r="F159" s="7"/>
      <c r="G159" s="7"/>
    </row>
    <row r="160" spans="1:7" s="97" customFormat="1">
      <c r="A160" s="1"/>
      <c r="B160" s="7"/>
      <c r="C160" s="39"/>
      <c r="D160" s="39"/>
      <c r="E160" s="3"/>
      <c r="F160" s="7"/>
      <c r="G160" s="7"/>
    </row>
    <row r="161" spans="1:7" s="97" customFormat="1">
      <c r="A161" s="1"/>
      <c r="B161" s="7"/>
      <c r="C161" s="39"/>
      <c r="D161" s="39"/>
      <c r="E161" s="3"/>
      <c r="F161" s="7"/>
      <c r="G161" s="7"/>
    </row>
    <row r="164" spans="1:7" s="97" customFormat="1">
      <c r="A164" s="1"/>
      <c r="B164" s="7"/>
      <c r="C164" s="39"/>
      <c r="D164" s="39"/>
      <c r="E164" s="3"/>
      <c r="F164" s="7"/>
      <c r="G164" s="7"/>
    </row>
    <row r="165" spans="1:7" s="97" customFormat="1">
      <c r="A165" s="1"/>
      <c r="B165" s="7"/>
      <c r="C165" s="39"/>
      <c r="D165" s="39"/>
      <c r="E165" s="3"/>
      <c r="F165" s="7"/>
      <c r="G165" s="7"/>
    </row>
    <row r="166" spans="1:7" s="97" customFormat="1">
      <c r="A166" s="1"/>
      <c r="B166" s="7"/>
      <c r="C166" s="39"/>
      <c r="D166" s="39"/>
      <c r="E166" s="3"/>
      <c r="F166" s="7"/>
      <c r="G166" s="7"/>
    </row>
    <row r="167" spans="1:7" s="97" customFormat="1">
      <c r="A167" s="1"/>
      <c r="B167" s="7"/>
      <c r="C167" s="39"/>
      <c r="D167" s="39"/>
      <c r="E167" s="3"/>
      <c r="F167" s="7"/>
      <c r="G167" s="7"/>
    </row>
    <row r="168" spans="1:7" s="97" customFormat="1">
      <c r="A168" s="1"/>
      <c r="B168" s="7"/>
      <c r="C168" s="39"/>
      <c r="D168" s="39"/>
      <c r="E168" s="3"/>
      <c r="F168" s="7"/>
      <c r="G168" s="7"/>
    </row>
    <row r="169" spans="1:7" s="97" customFormat="1">
      <c r="A169" s="1"/>
      <c r="B169" s="7"/>
      <c r="C169" s="39"/>
      <c r="D169" s="39"/>
      <c r="E169" s="3"/>
      <c r="F169" s="7"/>
      <c r="G169" s="7"/>
    </row>
    <row r="170" spans="1:7" s="97" customFormat="1">
      <c r="A170" s="1"/>
      <c r="B170" s="7"/>
      <c r="C170" s="39"/>
      <c r="D170" s="39"/>
      <c r="E170" s="3"/>
      <c r="F170" s="7"/>
      <c r="G170" s="7"/>
    </row>
    <row r="171" spans="1:7" s="97" customFormat="1">
      <c r="A171" s="1"/>
      <c r="B171" s="7"/>
      <c r="C171" s="39"/>
      <c r="D171" s="39"/>
      <c r="E171" s="3"/>
      <c r="F171" s="7"/>
      <c r="G171" s="7"/>
    </row>
    <row r="172" spans="1:7" s="97" customFormat="1">
      <c r="A172" s="1"/>
      <c r="B172" s="7"/>
      <c r="C172" s="39"/>
      <c r="D172" s="39"/>
      <c r="E172" s="3"/>
      <c r="F172" s="7"/>
      <c r="G172" s="7"/>
    </row>
    <row r="173" spans="1:7" s="97" customFormat="1">
      <c r="A173" s="1"/>
      <c r="B173" s="7"/>
      <c r="C173" s="39"/>
      <c r="D173" s="39"/>
      <c r="E173" s="3"/>
      <c r="F173" s="7"/>
      <c r="G173" s="7"/>
    </row>
  </sheetData>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9"/>
  <sheetViews>
    <sheetView zoomScaleNormal="100" workbookViewId="0">
      <pane xSplit="2" ySplit="6" topLeftCell="C123" activePane="bottomRight" state="frozen"/>
      <selection activeCell="E127" sqref="E127:E139"/>
      <selection pane="topRight" activeCell="E127" sqref="E127:E139"/>
      <selection pane="bottomLeft" activeCell="E127" sqref="E127:E139"/>
      <selection pane="bottomRight" activeCell="E127" sqref="E127:E139"/>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626</v>
      </c>
      <c r="C1" s="2"/>
      <c r="D1" s="2"/>
    </row>
    <row r="2" spans="1:7">
      <c r="B2" s="1" t="s">
        <v>1</v>
      </c>
      <c r="C2" s="2"/>
      <c r="D2" s="2"/>
    </row>
    <row r="3" spans="1:7">
      <c r="B3" s="1" t="s">
        <v>2</v>
      </c>
      <c r="C3" s="2"/>
      <c r="D3" s="2"/>
    </row>
    <row r="4" spans="1:7">
      <c r="A4" s="8"/>
      <c r="B4" s="9">
        <v>42453</v>
      </c>
      <c r="C4" s="10"/>
      <c r="D4" s="10"/>
    </row>
    <row r="5" spans="1:7">
      <c r="C5" s="2" t="s">
        <v>3</v>
      </c>
      <c r="D5" s="2"/>
      <c r="E5" s="3" t="s">
        <v>4</v>
      </c>
    </row>
    <row r="6" spans="1:7" ht="15.75" thickBot="1">
      <c r="A6" s="11" t="s">
        <v>7</v>
      </c>
      <c r="B6" s="11" t="s">
        <v>8</v>
      </c>
      <c r="C6" s="12" t="s">
        <v>9</v>
      </c>
      <c r="D6" s="12"/>
      <c r="E6" s="13" t="s">
        <v>10</v>
      </c>
    </row>
    <row r="7" spans="1:7">
      <c r="A7" s="16"/>
      <c r="B7" s="16"/>
      <c r="C7" s="17"/>
      <c r="D7" s="17"/>
      <c r="E7" s="76"/>
    </row>
    <row r="8" spans="1:7">
      <c r="A8" s="1" t="s">
        <v>50</v>
      </c>
      <c r="B8" s="42" t="s">
        <v>497</v>
      </c>
      <c r="C8" s="25">
        <f>SUM(IF(E8=0,0),IF(E8&gt;0,1),IF(E8&gt;10,1),IF(E8&gt;20,1),IF(E8&gt;40,1),IF(E8&gt;80,1),IF(E8&gt;160,1),IF(E8&gt;320,1),IF(E8&gt;640,1),IF(E8&gt;1280,1),IF(E8&gt;2560,1),IF(E8&gt;5120,1))</f>
        <v>0</v>
      </c>
      <c r="D8" s="25">
        <v>1</v>
      </c>
      <c r="E8" s="36">
        <v>0</v>
      </c>
    </row>
    <row r="9" spans="1:7">
      <c r="A9" s="31" t="s">
        <v>59</v>
      </c>
      <c r="B9" s="24" t="s">
        <v>60</v>
      </c>
      <c r="C9" s="25">
        <f>SUM(IF(E9=0,0),IF(E9&gt;0,1),IF(E9&gt;10,1),IF(E9&gt;20,1),IF(E9&gt;40,1),IF(E9&gt;80,1),IF(E9&gt;160,1),IF(E9&gt;320,1),IF(E9&gt;640,1),IF(E9&gt;1280,1),IF(E9&gt;2560,1),IF(E9&gt;5120,1))</f>
        <v>0</v>
      </c>
      <c r="D9" s="25">
        <v>2</v>
      </c>
      <c r="E9" s="36">
        <v>0</v>
      </c>
    </row>
    <row r="10" spans="1:7">
      <c r="A10" s="31" t="s">
        <v>63</v>
      </c>
      <c r="B10" s="24" t="s">
        <v>64</v>
      </c>
      <c r="C10" s="25">
        <f>SUM(IF(E10=0,0),IF(E10&gt;0,1),IF(E10&gt;10,1),IF(E10&gt;20,1),IF(E10&gt;40,1),IF(E10&gt;80,1),IF(E10&gt;160,1),IF(E10&gt;320,1),IF(E10&gt;640,1),IF(E10&gt;1280,1),IF(E10&gt;2560,1),IF(E10&gt;5120,1))</f>
        <v>0</v>
      </c>
      <c r="D10" s="25">
        <v>3</v>
      </c>
      <c r="E10" s="36">
        <v>0</v>
      </c>
    </row>
    <row r="11" spans="1:7">
      <c r="A11" s="31" t="s">
        <v>83</v>
      </c>
      <c r="B11" s="45" t="s">
        <v>84</v>
      </c>
      <c r="C11" s="25">
        <f>SUM(IF(E11=0,0),IF(E11&gt;0,1),IF(E11&gt;10,1),IF(E11&gt;20,1),IF(E11&gt;40,1),IF(E11&gt;80,1),IF(E11&gt;160,1),IF(E11&gt;320,1),IF(E11&gt;640,1),IF(E11&gt;1280,1),IF(E11&gt;2560,1),IF(E11&gt;5120,1))</f>
        <v>0</v>
      </c>
      <c r="D11" s="25">
        <v>4</v>
      </c>
      <c r="E11" s="36">
        <v>0</v>
      </c>
    </row>
    <row r="12" spans="1:7">
      <c r="A12" s="31" t="s">
        <v>85</v>
      </c>
      <c r="B12" s="24" t="s">
        <v>86</v>
      </c>
      <c r="C12" s="25">
        <v>0</v>
      </c>
      <c r="D12" s="25">
        <v>5</v>
      </c>
      <c r="E12" s="36">
        <v>0</v>
      </c>
    </row>
    <row r="13" spans="1:7" ht="15.75" customHeight="1">
      <c r="A13" s="37" t="s">
        <v>114</v>
      </c>
      <c r="B13" s="45" t="s">
        <v>115</v>
      </c>
      <c r="C13" s="25">
        <f>SUM(IF(E13=0,0),IF(E13&gt;0,1),IF(E13&gt;10,1),IF(E13&gt;20,1),IF(E13&gt;40,1),IF(E13&gt;80,1),IF(E13&gt;160,1),IF(E13&gt;320,1),IF(E13&gt;640,1),IF(E13&gt;1280,1),IF(E13&gt;2560,1),IF(E13&gt;5120,1))</f>
        <v>0</v>
      </c>
      <c r="D13" s="25">
        <v>6</v>
      </c>
      <c r="E13" s="36">
        <v>0</v>
      </c>
      <c r="F13" s="39"/>
      <c r="G13" s="39"/>
    </row>
    <row r="14" spans="1:7" ht="15.75" customHeight="1">
      <c r="A14" s="37" t="s">
        <v>307</v>
      </c>
      <c r="B14" s="45" t="s">
        <v>317</v>
      </c>
      <c r="C14" s="25">
        <f>SUM(IF(E14=0,0),IF(E14&gt;0,1),IF(E14&gt;10,1),IF(E14&gt;20,1),IF(E14&gt;40,1),IF(E14&gt;80,1),IF(E14&gt;160,1),IF(E14&gt;320,1),IF(E14&gt;640,1),IF(E14&gt;1280,1),IF(E14&gt;2560,1),IF(E14&gt;5120,1))</f>
        <v>0</v>
      </c>
      <c r="D14" s="25">
        <v>7</v>
      </c>
      <c r="E14" s="36">
        <v>0</v>
      </c>
      <c r="F14" s="39"/>
      <c r="G14" s="39"/>
    </row>
    <row r="15" spans="1:7" ht="15.75" customHeight="1">
      <c r="A15" s="37" t="s">
        <v>314</v>
      </c>
      <c r="B15" s="45" t="s">
        <v>410</v>
      </c>
      <c r="C15" s="25">
        <v>0</v>
      </c>
      <c r="D15" s="25">
        <v>8</v>
      </c>
      <c r="E15" s="36">
        <f>(8.75+5.29+7.5+20.49+0+10.795)/7</f>
        <v>7.5464285714285717</v>
      </c>
      <c r="F15" s="39"/>
      <c r="G15" s="39"/>
    </row>
    <row r="16" spans="1:7" ht="15.75" customHeight="1">
      <c r="A16" s="37" t="s">
        <v>559</v>
      </c>
      <c r="B16" s="45" t="s">
        <v>560</v>
      </c>
      <c r="C16" s="25">
        <f>SUM(IF(E16=0,0),IF(E16&gt;0,1),IF(E16&gt;10,1),IF(E16&gt;20,1),IF(E16&gt;40,1),IF(E16&gt;80,1),IF(E16&gt;160,1),IF(E16&gt;320,1),IF(E16&gt;640,1),IF(E16&gt;1280,1),IF(E16&gt;2560,1),IF(E16&gt;5120,1))</f>
        <v>0</v>
      </c>
      <c r="D16" s="25">
        <v>9</v>
      </c>
      <c r="E16" s="23">
        <v>0</v>
      </c>
      <c r="F16" s="39"/>
      <c r="G16" s="39"/>
    </row>
    <row r="17" spans="1:7" ht="15.75" customHeight="1">
      <c r="A17" s="37" t="s">
        <v>627</v>
      </c>
      <c r="B17" s="45" t="s">
        <v>628</v>
      </c>
      <c r="C17" s="25">
        <v>0</v>
      </c>
      <c r="D17" s="25">
        <v>10</v>
      </c>
      <c r="E17" s="79">
        <v>1</v>
      </c>
      <c r="F17" s="39"/>
      <c r="G17" s="39"/>
    </row>
    <row r="18" spans="1:7" ht="15.75" customHeight="1">
      <c r="A18" s="31" t="s">
        <v>144</v>
      </c>
      <c r="B18" s="24" t="s">
        <v>145</v>
      </c>
      <c r="C18" s="25">
        <v>0</v>
      </c>
      <c r="D18" s="25">
        <v>11</v>
      </c>
      <c r="E18" s="36">
        <v>7.5</v>
      </c>
      <c r="F18" s="39"/>
      <c r="G18" s="39"/>
    </row>
    <row r="19" spans="1:7" ht="15.75" customHeight="1">
      <c r="A19" s="31" t="s">
        <v>152</v>
      </c>
      <c r="B19" s="24" t="s">
        <v>153</v>
      </c>
      <c r="C19" s="25">
        <v>0</v>
      </c>
      <c r="D19" s="25">
        <v>12</v>
      </c>
      <c r="E19" s="36">
        <v>0</v>
      </c>
      <c r="F19" s="39"/>
      <c r="G19" s="39"/>
    </row>
    <row r="20" spans="1:7" ht="15.75" customHeight="1">
      <c r="A20" s="31" t="s">
        <v>157</v>
      </c>
      <c r="B20" s="21" t="s">
        <v>629</v>
      </c>
      <c r="C20" s="25">
        <v>0</v>
      </c>
      <c r="D20" s="25">
        <v>13</v>
      </c>
      <c r="E20" s="79">
        <f>(0+0+0+1.34+0+21.21)/6</f>
        <v>3.7583333333333333</v>
      </c>
      <c r="F20" s="39"/>
      <c r="G20" s="39"/>
    </row>
    <row r="21" spans="1:7" ht="15.75" customHeight="1">
      <c r="A21" s="31" t="s">
        <v>175</v>
      </c>
      <c r="B21" s="45" t="s">
        <v>176</v>
      </c>
      <c r="C21" s="25">
        <f t="shared" ref="C21:C31" si="0">SUM(IF(E21=0,0),IF(E21&gt;0,1),IF(E21&gt;10,1),IF(E21&gt;20,1),IF(E21&gt;40,1),IF(E21&gt;80,1),IF(E21&gt;160,1),IF(E21&gt;320,1),IF(E21&gt;640,1),IF(E21&gt;1280,1),IF(E21&gt;2560,1),IF(E21&gt;5120,1))</f>
        <v>0</v>
      </c>
      <c r="D21" s="25">
        <v>14</v>
      </c>
      <c r="E21" s="36">
        <v>0</v>
      </c>
      <c r="F21" s="39"/>
      <c r="G21" s="39"/>
    </row>
    <row r="22" spans="1:7" ht="15.75" customHeight="1">
      <c r="A22" s="31" t="s">
        <v>177</v>
      </c>
      <c r="B22" s="45" t="s">
        <v>178</v>
      </c>
      <c r="C22" s="25">
        <f t="shared" si="0"/>
        <v>0</v>
      </c>
      <c r="D22" s="25">
        <v>15</v>
      </c>
      <c r="E22" s="36">
        <v>0</v>
      </c>
      <c r="F22" s="39"/>
      <c r="G22" s="39"/>
    </row>
    <row r="23" spans="1:7" ht="15.75" customHeight="1">
      <c r="A23" s="31" t="s">
        <v>179</v>
      </c>
      <c r="B23" s="45" t="s">
        <v>180</v>
      </c>
      <c r="C23" s="25">
        <f t="shared" si="0"/>
        <v>0</v>
      </c>
      <c r="D23" s="25">
        <v>16</v>
      </c>
      <c r="E23" s="36">
        <v>0</v>
      </c>
      <c r="F23" s="39"/>
      <c r="G23" s="39"/>
    </row>
    <row r="24" spans="1:7" ht="15.75" customHeight="1">
      <c r="A24" s="31" t="s">
        <v>181</v>
      </c>
      <c r="B24" s="45" t="s">
        <v>182</v>
      </c>
      <c r="C24" s="25">
        <f t="shared" si="0"/>
        <v>0</v>
      </c>
      <c r="D24" s="25">
        <v>17</v>
      </c>
      <c r="E24" s="36">
        <v>0</v>
      </c>
      <c r="F24" s="39"/>
      <c r="G24" s="39"/>
    </row>
    <row r="25" spans="1:7" ht="15.75" customHeight="1">
      <c r="A25" s="31" t="s">
        <v>183</v>
      </c>
      <c r="B25" s="45" t="s">
        <v>184</v>
      </c>
      <c r="C25" s="25">
        <f t="shared" si="0"/>
        <v>0</v>
      </c>
      <c r="D25" s="25">
        <v>18</v>
      </c>
      <c r="E25" s="36">
        <v>0</v>
      </c>
      <c r="F25" s="39"/>
      <c r="G25" s="39"/>
    </row>
    <row r="26" spans="1:7" ht="15.75" customHeight="1">
      <c r="A26" s="31" t="s">
        <v>185</v>
      </c>
      <c r="B26" s="45" t="s">
        <v>186</v>
      </c>
      <c r="C26" s="25">
        <f t="shared" si="0"/>
        <v>0</v>
      </c>
      <c r="D26" s="25">
        <v>19</v>
      </c>
      <c r="E26" s="36">
        <v>0</v>
      </c>
      <c r="F26" s="39"/>
      <c r="G26" s="39"/>
    </row>
    <row r="27" spans="1:7" ht="15.75" customHeight="1">
      <c r="A27" s="31" t="s">
        <v>187</v>
      </c>
      <c r="B27" s="45" t="s">
        <v>188</v>
      </c>
      <c r="C27" s="25">
        <f t="shared" si="0"/>
        <v>0</v>
      </c>
      <c r="D27" s="25">
        <v>20</v>
      </c>
      <c r="E27" s="36">
        <v>0</v>
      </c>
      <c r="F27" s="39"/>
      <c r="G27" s="39"/>
    </row>
    <row r="28" spans="1:7" ht="15.75" customHeight="1">
      <c r="A28" s="31" t="s">
        <v>189</v>
      </c>
      <c r="B28" s="45" t="s">
        <v>190</v>
      </c>
      <c r="C28" s="25">
        <f t="shared" si="0"/>
        <v>0</v>
      </c>
      <c r="D28" s="25">
        <v>21</v>
      </c>
      <c r="E28" s="36">
        <v>0</v>
      </c>
      <c r="F28" s="39"/>
      <c r="G28" s="39"/>
    </row>
    <row r="29" spans="1:7" ht="15.75" customHeight="1">
      <c r="A29" s="31" t="s">
        <v>197</v>
      </c>
      <c r="B29" s="45" t="s">
        <v>198</v>
      </c>
      <c r="C29" s="25">
        <f t="shared" si="0"/>
        <v>0</v>
      </c>
      <c r="D29" s="25">
        <v>22</v>
      </c>
      <c r="E29" s="36">
        <v>0</v>
      </c>
      <c r="F29" s="39"/>
      <c r="G29" s="39"/>
    </row>
    <row r="30" spans="1:7" ht="15.75" customHeight="1">
      <c r="A30" s="31" t="s">
        <v>199</v>
      </c>
      <c r="B30" s="45" t="s">
        <v>200</v>
      </c>
      <c r="C30" s="25">
        <f t="shared" si="0"/>
        <v>0</v>
      </c>
      <c r="D30" s="25">
        <v>23</v>
      </c>
      <c r="E30" s="36">
        <v>0</v>
      </c>
      <c r="F30" s="39"/>
      <c r="G30" s="39"/>
    </row>
    <row r="31" spans="1:7" ht="15.75" customHeight="1">
      <c r="A31" s="31" t="s">
        <v>203</v>
      </c>
      <c r="B31" s="7" t="s">
        <v>431</v>
      </c>
      <c r="C31" s="25">
        <f t="shared" si="0"/>
        <v>0</v>
      </c>
      <c r="D31" s="25">
        <v>24</v>
      </c>
      <c r="E31" s="36">
        <v>0</v>
      </c>
      <c r="F31" s="39"/>
      <c r="G31" s="39"/>
    </row>
    <row r="32" spans="1:7" ht="15.75" customHeight="1">
      <c r="A32" s="31" t="s">
        <v>205</v>
      </c>
      <c r="B32" s="24" t="s">
        <v>206</v>
      </c>
      <c r="C32" s="25">
        <v>0</v>
      </c>
      <c r="D32" s="25">
        <v>25</v>
      </c>
      <c r="E32" s="36">
        <v>7.5</v>
      </c>
      <c r="F32" s="39"/>
      <c r="G32" s="39"/>
    </row>
    <row r="33" spans="1:7" ht="15.75" customHeight="1">
      <c r="A33" s="31" t="s">
        <v>209</v>
      </c>
      <c r="B33" s="44" t="s">
        <v>210</v>
      </c>
      <c r="C33" s="25">
        <f>SUM(IF(E33=0,0),IF(E33&gt;0,1),IF(E33&gt;10,1),IF(E33&gt;20,1),IF(E33&gt;40,1),IF(E33&gt;80,1),IF(E33&gt;160,1),IF(E33&gt;320,1),IF(E33&gt;640,1),IF(E33&gt;1280,1),IF(E33&gt;2560,1),IF(E33&gt;5120,1))</f>
        <v>0</v>
      </c>
      <c r="D33" s="25">
        <v>26</v>
      </c>
      <c r="E33" s="36">
        <v>0</v>
      </c>
      <c r="F33" s="39"/>
      <c r="G33" s="39"/>
    </row>
    <row r="34" spans="1:7" ht="15.75" customHeight="1">
      <c r="A34" s="31" t="s">
        <v>211</v>
      </c>
      <c r="B34" s="24" t="s">
        <v>212</v>
      </c>
      <c r="C34" s="25">
        <f>SUM(IF(E34=0,0),IF(E34&gt;0,1),IF(E34&gt;10,1),IF(E34&gt;20,1),IF(E34&gt;40,1),IF(E34&gt;80,1),IF(E34&gt;160,1),IF(E34&gt;320,1),IF(E34&gt;640,1),IF(E34&gt;1280,1),IF(E34&gt;2560,1),IF(E34&gt;5120,1))</f>
        <v>0</v>
      </c>
      <c r="D34" s="25">
        <v>27</v>
      </c>
      <c r="E34" s="36">
        <v>0</v>
      </c>
      <c r="F34" s="39"/>
      <c r="G34" s="39"/>
    </row>
    <row r="35" spans="1:7" ht="15.75" customHeight="1">
      <c r="A35" s="47" t="s">
        <v>219</v>
      </c>
      <c r="B35" s="53" t="s">
        <v>220</v>
      </c>
      <c r="C35" s="25">
        <f>SUM(IF(E35=0,0),IF(E35&gt;0,1),IF(E35&gt;10,1),IF(E35&gt;20,1),IF(E35&gt;40,1),IF(E35&gt;80,1),IF(E35&gt;160,1),IF(E35&gt;320,1),IF(E35&gt;640,1),IF(E35&gt;1280,1),IF(E35&gt;2560,1),IF(E35&gt;5120,1))</f>
        <v>0</v>
      </c>
      <c r="D35" s="25">
        <v>28</v>
      </c>
      <c r="E35" s="36">
        <v>0</v>
      </c>
      <c r="F35" s="39"/>
      <c r="G35" s="39"/>
    </row>
    <row r="36" spans="1:7" ht="15.75" customHeight="1">
      <c r="A36" s="37" t="s">
        <v>233</v>
      </c>
      <c r="B36" s="45" t="s">
        <v>234</v>
      </c>
      <c r="C36" s="25">
        <v>0</v>
      </c>
      <c r="D36" s="25">
        <v>29</v>
      </c>
      <c r="E36" s="36">
        <v>0</v>
      </c>
      <c r="F36" s="39"/>
      <c r="G36" s="39"/>
    </row>
    <row r="37" spans="1:7" ht="15.75" customHeight="1">
      <c r="A37" s="31" t="s">
        <v>257</v>
      </c>
      <c r="B37" s="24" t="s">
        <v>258</v>
      </c>
      <c r="C37" s="25">
        <v>0</v>
      </c>
      <c r="D37" s="25">
        <v>30</v>
      </c>
      <c r="E37" s="36">
        <v>0</v>
      </c>
      <c r="F37" s="39"/>
      <c r="G37" s="39"/>
    </row>
    <row r="38" spans="1:7" ht="15.75" customHeight="1">
      <c r="A38" s="32" t="s">
        <v>263</v>
      </c>
      <c r="B38" s="21" t="s">
        <v>264</v>
      </c>
      <c r="C38" s="25">
        <v>0</v>
      </c>
      <c r="D38" s="25">
        <v>31</v>
      </c>
      <c r="E38" s="36">
        <v>1</v>
      </c>
      <c r="F38" s="39"/>
      <c r="G38" s="39"/>
    </row>
    <row r="39" spans="1:7" s="24" customFormat="1" ht="15.75" customHeight="1">
      <c r="A39" s="31" t="s">
        <v>269</v>
      </c>
      <c r="B39" s="45" t="s">
        <v>270</v>
      </c>
      <c r="C39" s="25">
        <f>SUM(IF(E39=0,0),IF(E39&gt;0,1),IF(E39&gt;10,1),IF(E39&gt;20,1),IF(E39&gt;40,1),IF(E39&gt;80,1),IF(E39&gt;160,1),IF(E39&gt;320,1),IF(E39&gt;640,1),IF(E39&gt;1280,1),IF(E39&gt;2560,1),IF(E39&gt;5120,1))</f>
        <v>0</v>
      </c>
      <c r="D39" s="25">
        <v>32</v>
      </c>
      <c r="E39" s="36">
        <v>0</v>
      </c>
      <c r="F39" s="48"/>
      <c r="G39" s="48"/>
    </row>
    <row r="40" spans="1:7" s="24" customFormat="1" ht="15.75" customHeight="1">
      <c r="A40" s="31" t="s">
        <v>277</v>
      </c>
      <c r="B40" s="45" t="s">
        <v>278</v>
      </c>
      <c r="C40" s="25">
        <f>SUM(IF(E40=0,0),IF(E40&gt;0,1),IF(E40&gt;10,1),IF(E40&gt;20,1),IF(E40&gt;40,1),IF(E40&gt;80,1),IF(E40&gt;160,1),IF(E40&gt;320,1),IF(E40&gt;640,1),IF(E40&gt;1280,1),IF(E40&gt;2560,1),IF(E40&gt;5120,1))</f>
        <v>0</v>
      </c>
      <c r="D40" s="25">
        <v>33</v>
      </c>
      <c r="E40" s="36">
        <v>0</v>
      </c>
      <c r="F40" s="48"/>
      <c r="G40" s="48"/>
    </row>
    <row r="41" spans="1:7" s="24" customFormat="1" ht="15.75" customHeight="1">
      <c r="A41" s="31" t="s">
        <v>541</v>
      </c>
      <c r="B41" s="45" t="s">
        <v>542</v>
      </c>
      <c r="C41" s="25">
        <f>SUM(IF(E41=0,0),IF(E41&gt;0,1),IF(E41&gt;10,1),IF(E41&gt;20,1),IF(E41&gt;40,1),IF(E41&gt;80,1),IF(E41&gt;160,1),IF(E41&gt;320,1),IF(E41&gt;640,1),IF(E41&gt;1280,1),IF(E41&gt;2560,1),IF(E41&gt;5120,1))</f>
        <v>0</v>
      </c>
      <c r="D41" s="25">
        <v>34</v>
      </c>
      <c r="E41" s="36">
        <v>0</v>
      </c>
      <c r="F41" s="48"/>
      <c r="G41" s="48"/>
    </row>
    <row r="42" spans="1:7" s="24" customFormat="1" ht="15.75" customHeight="1">
      <c r="A42" s="47" t="s">
        <v>584</v>
      </c>
      <c r="B42" s="53" t="s">
        <v>585</v>
      </c>
      <c r="C42" s="25">
        <v>0</v>
      </c>
      <c r="D42" s="92">
        <v>35</v>
      </c>
      <c r="E42" s="36">
        <v>4</v>
      </c>
      <c r="F42" s="48"/>
      <c r="G42" s="48"/>
    </row>
    <row r="43" spans="1:7" s="24" customFormat="1" ht="15.75" customHeight="1">
      <c r="A43" s="31" t="s">
        <v>40</v>
      </c>
      <c r="B43" s="24" t="s">
        <v>619</v>
      </c>
      <c r="C43" s="25">
        <f t="shared" ref="C43:C57" si="1">SUM(IF(E43=0,0),IF(E43&gt;0,1),IF(E43&gt;10,1),IF(E43&gt;20,1),IF(E43&gt;40,1),IF(E43&gt;80,1),IF(E43&gt;160,1),IF(E43&gt;320,1),IF(E43&gt;640,1),IF(E43&gt;1280,1),IF(E43&gt;2560,1),IF(E43&gt;5120,1))</f>
        <v>1</v>
      </c>
      <c r="D43" s="25">
        <v>1</v>
      </c>
      <c r="E43" s="36">
        <v>2</v>
      </c>
      <c r="F43" s="48"/>
      <c r="G43" s="48"/>
    </row>
    <row r="44" spans="1:7" s="24" customFormat="1" ht="15.75" customHeight="1">
      <c r="A44" s="31" t="s">
        <v>48</v>
      </c>
      <c r="B44" s="24" t="s">
        <v>624</v>
      </c>
      <c r="C44" s="25">
        <f t="shared" si="1"/>
        <v>1</v>
      </c>
      <c r="D44" s="25">
        <v>2</v>
      </c>
      <c r="E44" s="36">
        <v>7.4</v>
      </c>
      <c r="F44" s="48"/>
      <c r="G44" s="48"/>
    </row>
    <row r="45" spans="1:7" s="24" customFormat="1" ht="15.75" customHeight="1">
      <c r="A45" s="32" t="s">
        <v>55</v>
      </c>
      <c r="B45" s="21" t="s">
        <v>56</v>
      </c>
      <c r="C45" s="25">
        <f t="shared" si="1"/>
        <v>1</v>
      </c>
      <c r="D45" s="25">
        <v>3</v>
      </c>
      <c r="E45" s="36">
        <v>7</v>
      </c>
      <c r="F45" s="48"/>
      <c r="G45" s="48"/>
    </row>
    <row r="46" spans="1:7" s="24" customFormat="1" ht="15.75" customHeight="1">
      <c r="A46" s="31" t="s">
        <v>57</v>
      </c>
      <c r="B46" s="24" t="s">
        <v>58</v>
      </c>
      <c r="C46" s="25">
        <f t="shared" si="1"/>
        <v>1</v>
      </c>
      <c r="D46" s="25">
        <v>4</v>
      </c>
      <c r="E46" s="36">
        <v>7.5</v>
      </c>
      <c r="F46" s="48"/>
      <c r="G46" s="48"/>
    </row>
    <row r="47" spans="1:7" s="24" customFormat="1" ht="15.75" customHeight="1">
      <c r="A47" s="31" t="s">
        <v>70</v>
      </c>
      <c r="B47" s="24" t="s">
        <v>71</v>
      </c>
      <c r="C47" s="25">
        <f t="shared" si="1"/>
        <v>1</v>
      </c>
      <c r="D47" s="25">
        <v>5</v>
      </c>
      <c r="E47" s="36">
        <v>4</v>
      </c>
      <c r="F47" s="48"/>
      <c r="G47" s="48"/>
    </row>
    <row r="48" spans="1:7" s="24" customFormat="1" ht="15.75" customHeight="1">
      <c r="A48" s="31" t="s">
        <v>81</v>
      </c>
      <c r="B48" s="24" t="s">
        <v>82</v>
      </c>
      <c r="C48" s="25">
        <f t="shared" si="1"/>
        <v>1</v>
      </c>
      <c r="D48" s="25">
        <v>6</v>
      </c>
      <c r="E48" s="36">
        <v>7.4</v>
      </c>
      <c r="F48" s="48"/>
      <c r="G48" s="48"/>
    </row>
    <row r="49" spans="1:7" s="24" customFormat="1" ht="15.75" customHeight="1">
      <c r="A49" s="31" t="s">
        <v>94</v>
      </c>
      <c r="B49" s="45" t="s">
        <v>95</v>
      </c>
      <c r="C49" s="25">
        <f t="shared" si="1"/>
        <v>1</v>
      </c>
      <c r="D49" s="25">
        <v>7</v>
      </c>
      <c r="E49" s="36">
        <v>4</v>
      </c>
      <c r="F49" s="48"/>
      <c r="G49" s="48"/>
    </row>
    <row r="50" spans="1:7" s="24" customFormat="1" ht="15.75" customHeight="1">
      <c r="A50" s="31" t="s">
        <v>98</v>
      </c>
      <c r="B50" s="24" t="s">
        <v>499</v>
      </c>
      <c r="C50" s="25">
        <f t="shared" si="1"/>
        <v>1</v>
      </c>
      <c r="D50" s="25">
        <v>8</v>
      </c>
      <c r="E50" s="36">
        <f>(3.84+10.3+0+21.68+0+6.38+0+35)/8</f>
        <v>9.65</v>
      </c>
      <c r="F50" s="48"/>
      <c r="G50" s="48"/>
    </row>
    <row r="51" spans="1:7" s="24" customFormat="1" ht="15.75" customHeight="1">
      <c r="A51" s="37" t="s">
        <v>116</v>
      </c>
      <c r="B51" s="45" t="s">
        <v>117</v>
      </c>
      <c r="C51" s="25">
        <f t="shared" si="1"/>
        <v>1</v>
      </c>
      <c r="D51" s="25">
        <v>9</v>
      </c>
      <c r="E51" s="36">
        <v>10</v>
      </c>
      <c r="F51" s="48"/>
      <c r="G51" s="48"/>
    </row>
    <row r="52" spans="1:7" s="24" customFormat="1" ht="15.75" customHeight="1">
      <c r="A52" s="37" t="s">
        <v>118</v>
      </c>
      <c r="B52" s="45" t="s">
        <v>416</v>
      </c>
      <c r="C52" s="25">
        <f t="shared" si="1"/>
        <v>1</v>
      </c>
      <c r="D52" s="25">
        <v>10</v>
      </c>
      <c r="E52" s="36">
        <v>4</v>
      </c>
      <c r="F52" s="48"/>
      <c r="G52" s="48"/>
    </row>
    <row r="53" spans="1:7" s="24" customFormat="1" ht="15.75" customHeight="1">
      <c r="A53" s="37" t="s">
        <v>122</v>
      </c>
      <c r="B53" s="45" t="s">
        <v>123</v>
      </c>
      <c r="C53" s="25">
        <f t="shared" si="1"/>
        <v>1</v>
      </c>
      <c r="D53" s="25">
        <v>11</v>
      </c>
      <c r="E53" s="36">
        <v>2</v>
      </c>
      <c r="F53" s="48"/>
      <c r="G53" s="48"/>
    </row>
    <row r="54" spans="1:7" s="24" customFormat="1" ht="15.75" customHeight="1">
      <c r="A54" s="37" t="s">
        <v>425</v>
      </c>
      <c r="B54" s="45" t="s">
        <v>426</v>
      </c>
      <c r="C54" s="25">
        <f t="shared" si="1"/>
        <v>1</v>
      </c>
      <c r="D54" s="25">
        <v>12</v>
      </c>
      <c r="E54" s="79">
        <v>1</v>
      </c>
      <c r="F54" s="48"/>
      <c r="G54" s="48"/>
    </row>
    <row r="55" spans="1:7" s="24" customFormat="1" ht="15.75" customHeight="1">
      <c r="A55" s="37" t="s">
        <v>421</v>
      </c>
      <c r="B55" s="45" t="s">
        <v>422</v>
      </c>
      <c r="C55" s="25">
        <f t="shared" si="1"/>
        <v>1</v>
      </c>
      <c r="D55" s="25">
        <v>13</v>
      </c>
      <c r="E55" s="79">
        <v>1</v>
      </c>
      <c r="F55" s="48"/>
      <c r="G55" s="48"/>
    </row>
    <row r="56" spans="1:7" s="24" customFormat="1" ht="15.75" customHeight="1">
      <c r="A56" s="37" t="s">
        <v>596</v>
      </c>
      <c r="B56" s="45" t="s">
        <v>600</v>
      </c>
      <c r="C56" s="25">
        <f t="shared" si="1"/>
        <v>1</v>
      </c>
      <c r="D56" s="25">
        <v>14</v>
      </c>
      <c r="E56" s="36">
        <v>10</v>
      </c>
      <c r="F56" s="48"/>
      <c r="G56" s="48"/>
    </row>
    <row r="57" spans="1:7" ht="15.75" customHeight="1">
      <c r="A57" s="37" t="s">
        <v>598</v>
      </c>
      <c r="B57" s="45" t="s">
        <v>602</v>
      </c>
      <c r="C57" s="25">
        <f t="shared" si="1"/>
        <v>1</v>
      </c>
      <c r="D57" s="25">
        <v>15</v>
      </c>
      <c r="E57" s="36">
        <v>3</v>
      </c>
      <c r="F57" s="39"/>
      <c r="G57" s="39"/>
    </row>
    <row r="58" spans="1:7" ht="15.75" customHeight="1">
      <c r="A58" s="31" t="s">
        <v>148</v>
      </c>
      <c r="B58" s="24" t="s">
        <v>149</v>
      </c>
      <c r="C58" s="25">
        <v>1</v>
      </c>
      <c r="D58" s="25">
        <v>16</v>
      </c>
      <c r="E58" s="79">
        <f>(25.27+0+0+0+15.41+3.45+11.5+29.41)/8</f>
        <v>10.63</v>
      </c>
      <c r="F58" s="39"/>
      <c r="G58" s="39"/>
    </row>
    <row r="59" spans="1:7" ht="15.75" customHeight="1">
      <c r="A59" s="31" t="s">
        <v>169</v>
      </c>
      <c r="B59" s="21" t="s">
        <v>622</v>
      </c>
      <c r="C59" s="25">
        <f>SUM(IF(E59=0,0),IF(E59&gt;0,1),IF(E59&gt;10,1),IF(E59&gt;20,1),IF(E59&gt;40,1),IF(E59&gt;80,1),IF(E59&gt;160,1),IF(E59&gt;320,1),IF(E59&gt;640,1),IF(E59&gt;1280,1),IF(E59&gt;2560,1),IF(E59&gt;5120,1))</f>
        <v>1</v>
      </c>
      <c r="D59" s="25">
        <v>17</v>
      </c>
      <c r="E59" s="36">
        <v>10</v>
      </c>
      <c r="F59" s="39"/>
      <c r="G59" s="39"/>
    </row>
    <row r="60" spans="1:7" ht="15.75" customHeight="1">
      <c r="A60" s="31" t="s">
        <v>173</v>
      </c>
      <c r="B60" s="24" t="s">
        <v>174</v>
      </c>
      <c r="C60" s="25">
        <v>1</v>
      </c>
      <c r="D60" s="25">
        <v>18</v>
      </c>
      <c r="E60" s="36">
        <v>15</v>
      </c>
      <c r="F60" s="39"/>
      <c r="G60" s="39"/>
    </row>
    <row r="61" spans="1:7" ht="15.75" customHeight="1">
      <c r="A61" s="31" t="s">
        <v>193</v>
      </c>
      <c r="B61" s="45" t="s">
        <v>194</v>
      </c>
      <c r="C61" s="25">
        <f>SUM(IF(E61=0,0),IF(E61&gt;0,1),IF(E61&gt;10,1),IF(E61&gt;20,1),IF(E61&gt;40,1),IF(E61&gt;80,1),IF(E61&gt;160,1),IF(E61&gt;320,1),IF(E61&gt;640,1),IF(E61&gt;1280,1),IF(E61&gt;2560,1),IF(E61&gt;5120,1))</f>
        <v>1</v>
      </c>
      <c r="D61" s="25">
        <v>19</v>
      </c>
      <c r="E61" s="23">
        <v>4</v>
      </c>
      <c r="F61" s="39"/>
      <c r="G61" s="39"/>
    </row>
    <row r="62" spans="1:7" ht="15.75" customHeight="1">
      <c r="A62" s="31" t="s">
        <v>207</v>
      </c>
      <c r="B62" s="45" t="s">
        <v>208</v>
      </c>
      <c r="C62" s="25">
        <f>SUM(IF(E62=0,0),IF(E62&gt;0,1),IF(E62&gt;10,1),IF(E62&gt;20,1),IF(E62&gt;40,1),IF(E62&gt;80,1),IF(E62&gt;160,1),IF(E62&gt;320,1),IF(E62&gt;640,1),IF(E62&gt;1280,1),IF(E62&gt;2560,1),IF(E62&gt;5120,1))</f>
        <v>1</v>
      </c>
      <c r="D62" s="25">
        <v>20</v>
      </c>
      <c r="E62" s="23">
        <v>4</v>
      </c>
      <c r="F62" s="39"/>
      <c r="G62" s="39"/>
    </row>
    <row r="63" spans="1:7" ht="15.75" customHeight="1">
      <c r="A63" s="31" t="s">
        <v>215</v>
      </c>
      <c r="B63" s="24" t="s">
        <v>216</v>
      </c>
      <c r="C63" s="25">
        <f>SUM(IF(E63=0,0),IF(E63&gt;0,1),IF(E63&gt;10,1),IF(E63&gt;20,1),IF(E63&gt;40,1),IF(E63&gt;80,1),IF(E63&gt;160,1),IF(E63&gt;320,1),IF(E63&gt;640,1),IF(E63&gt;1280,1),IF(E63&gt;2560,1),IF(E63&gt;5120,1))</f>
        <v>1</v>
      </c>
      <c r="D63" s="25">
        <v>21</v>
      </c>
      <c r="E63" s="23">
        <v>10</v>
      </c>
      <c r="F63" s="39"/>
      <c r="G63" s="39"/>
    </row>
    <row r="64" spans="1:7" ht="15.75" customHeight="1">
      <c r="A64" s="31" t="s">
        <v>217</v>
      </c>
      <c r="B64" s="24" t="s">
        <v>218</v>
      </c>
      <c r="C64" s="25">
        <v>1</v>
      </c>
      <c r="D64" s="25">
        <v>22</v>
      </c>
      <c r="E64" s="36">
        <v>14.7</v>
      </c>
      <c r="F64" s="39"/>
      <c r="G64" s="39"/>
    </row>
    <row r="65" spans="1:7" ht="15.75" customHeight="1">
      <c r="A65" s="47" t="s">
        <v>221</v>
      </c>
      <c r="B65" s="53" t="s">
        <v>222</v>
      </c>
      <c r="C65" s="25">
        <f>SUM(IF(E65=0,0),IF(E65&gt;0,1),IF(E65&gt;10,1),IF(E65&gt;20,1),IF(E65&gt;40,1),IF(E65&gt;80,1),IF(E65&gt;160,1),IF(E65&gt;320,1),IF(E65&gt;640,1),IF(E65&gt;1280,1),IF(E65&gt;2560,1),IF(E65&gt;5120,1))</f>
        <v>1</v>
      </c>
      <c r="D65" s="25">
        <v>23</v>
      </c>
      <c r="E65" s="36">
        <v>4</v>
      </c>
      <c r="F65" s="39"/>
      <c r="G65" s="39"/>
    </row>
    <row r="66" spans="1:7" ht="15.75" customHeight="1">
      <c r="A66" s="37" t="s">
        <v>227</v>
      </c>
      <c r="B66" s="45" t="s">
        <v>228</v>
      </c>
      <c r="C66" s="25">
        <f>SUM(IF(E66=0,0),IF(E66&gt;0,1),IF(E66&gt;10,1),IF(E66&gt;20,1),IF(E66&gt;40,1),IF(E66&gt;80,1),IF(E66&gt;160,1),IF(E66&gt;320,1),IF(E66&gt;640,1),IF(E66&gt;1280,1),IF(E66&gt;2560,1),IF(E66&gt;5120,1))</f>
        <v>1</v>
      </c>
      <c r="D66" s="25">
        <v>24</v>
      </c>
      <c r="E66" s="36">
        <v>7</v>
      </c>
      <c r="F66" s="39"/>
      <c r="G66" s="39"/>
    </row>
    <row r="67" spans="1:7" ht="15.75" customHeight="1">
      <c r="A67" s="37" t="s">
        <v>336</v>
      </c>
      <c r="B67" s="45" t="s">
        <v>340</v>
      </c>
      <c r="C67" s="25">
        <f>SUM(IF(E67=0,0),IF(E67&gt;0,1),IF(E67&gt;10,1),IF(E67&gt;20,1),IF(E67&gt;40,1),IF(E67&gt;80,1),IF(E67&gt;160,1),IF(E67&gt;320,1),IF(E67&gt;640,1),IF(E67&gt;1280,1),IF(E67&gt;2560,1),IF(E67&gt;5120,1))</f>
        <v>1</v>
      </c>
      <c r="D67" s="25">
        <v>25</v>
      </c>
      <c r="E67" s="40">
        <v>7.5</v>
      </c>
      <c r="F67" s="39"/>
      <c r="G67" s="39"/>
    </row>
    <row r="68" spans="1:7" ht="15.75" customHeight="1">
      <c r="A68" s="37" t="s">
        <v>518</v>
      </c>
      <c r="B68" s="45" t="s">
        <v>522</v>
      </c>
      <c r="C68" s="25">
        <f>SUM(IF(E68=0,0),IF(E68&gt;0,1),IF(E68&gt;10,1),IF(E68&gt;20,1),IF(E68&gt;40,1),IF(E68&gt;80,1),IF(E68&gt;160,1),IF(E68&gt;320,1),IF(E68&gt;640,1),IF(E68&gt;1280,1),IF(E68&gt;2560,1),IF(E68&gt;5120,1))</f>
        <v>1</v>
      </c>
      <c r="D68" s="25">
        <v>26</v>
      </c>
      <c r="E68" s="36">
        <v>5</v>
      </c>
      <c r="F68" s="39"/>
      <c r="G68" s="39"/>
    </row>
    <row r="69" spans="1:7" ht="15.75" customHeight="1">
      <c r="A69" s="37" t="s">
        <v>245</v>
      </c>
      <c r="B69" s="45" t="s">
        <v>583</v>
      </c>
      <c r="C69" s="25">
        <v>1</v>
      </c>
      <c r="D69" s="25">
        <v>27</v>
      </c>
      <c r="E69" s="36">
        <v>15</v>
      </c>
      <c r="F69" s="39"/>
      <c r="G69" s="39"/>
    </row>
    <row r="70" spans="1:7" ht="15.75" customHeight="1">
      <c r="A70" s="31" t="s">
        <v>247</v>
      </c>
      <c r="B70" s="24" t="s">
        <v>537</v>
      </c>
      <c r="C70" s="25">
        <v>1</v>
      </c>
      <c r="D70" s="25">
        <v>28</v>
      </c>
      <c r="E70" s="36">
        <v>20</v>
      </c>
      <c r="F70" s="39"/>
      <c r="G70" s="39"/>
    </row>
    <row r="71" spans="1:7" ht="15.75" customHeight="1">
      <c r="A71" s="32" t="s">
        <v>249</v>
      </c>
      <c r="B71" s="21" t="s">
        <v>407</v>
      </c>
      <c r="C71" s="25">
        <v>1</v>
      </c>
      <c r="D71" s="25">
        <v>29</v>
      </c>
      <c r="E71" s="36">
        <v>20</v>
      </c>
      <c r="F71" s="39"/>
      <c r="G71" s="39"/>
    </row>
    <row r="72" spans="1:7" ht="15.75" customHeight="1">
      <c r="A72" s="31" t="s">
        <v>255</v>
      </c>
      <c r="B72" s="24" t="s">
        <v>538</v>
      </c>
      <c r="C72" s="25">
        <v>1</v>
      </c>
      <c r="D72" s="25">
        <v>30</v>
      </c>
      <c r="E72" s="36">
        <f>((15+20.48)+0+28.16+16.72+27.78+9.2+33.4+0)/8</f>
        <v>18.842500000000001</v>
      </c>
      <c r="F72" s="39"/>
      <c r="G72" s="39"/>
    </row>
    <row r="73" spans="1:7" ht="15.75" customHeight="1">
      <c r="A73" s="32" t="s">
        <v>459</v>
      </c>
      <c r="B73" s="21" t="s">
        <v>460</v>
      </c>
      <c r="C73" s="25">
        <v>1</v>
      </c>
      <c r="D73" s="25">
        <v>31</v>
      </c>
      <c r="E73" s="36">
        <v>20</v>
      </c>
      <c r="F73" s="39"/>
      <c r="G73" s="39"/>
    </row>
    <row r="74" spans="1:7" ht="15.75" customHeight="1">
      <c r="A74" s="32" t="s">
        <v>630</v>
      </c>
      <c r="B74" s="21" t="s">
        <v>631</v>
      </c>
      <c r="C74" s="25">
        <f>SUM(IF(E74=0,0),IF(E74&gt;0,1),IF(E74&gt;10,1),IF(E74&gt;20,1),IF(E74&gt;40,1),IF(E74&gt;80,1),IF(E74&gt;160,1),IF(E74&gt;320,1),IF(E74&gt;640,1),IF(E74&gt;1280,1),IF(E74&gt;2560,1),IF(E74&gt;5120,1))</f>
        <v>1</v>
      </c>
      <c r="D74" s="25">
        <v>32</v>
      </c>
      <c r="E74" s="79">
        <v>1</v>
      </c>
      <c r="F74" s="39"/>
      <c r="G74" s="39"/>
    </row>
    <row r="75" spans="1:7" ht="15.75" customHeight="1">
      <c r="A75" s="31" t="s">
        <v>265</v>
      </c>
      <c r="B75" s="45" t="s">
        <v>266</v>
      </c>
      <c r="C75" s="25">
        <f>SUM(IF(E75=0,0),IF(E75&gt;0,1),IF(E75&gt;10,1),IF(E75&gt;20,1),IF(E75&gt;40,1),IF(E75&gt;80,1),IF(E75&gt;160,1),IF(E75&gt;320,1),IF(E75&gt;640,1),IF(E75&gt;1280,1),IF(E75&gt;2560,1),IF(E75&gt;5120,1))</f>
        <v>1</v>
      </c>
      <c r="D75" s="25">
        <v>33</v>
      </c>
      <c r="E75" s="36">
        <v>4</v>
      </c>
      <c r="F75" s="39"/>
      <c r="G75" s="39"/>
    </row>
    <row r="76" spans="1:7" ht="15.75" customHeight="1">
      <c r="A76" s="31" t="s">
        <v>267</v>
      </c>
      <c r="B76" s="45" t="s">
        <v>268</v>
      </c>
      <c r="C76" s="25">
        <f>SUM(IF(E76=0,0),IF(E76&gt;0,1),IF(E76&gt;10,1),IF(E76&gt;20,1),IF(E76&gt;40,1),IF(E76&gt;80,1),IF(E76&gt;160,1),IF(E76&gt;320,1),IF(E76&gt;640,1),IF(E76&gt;1280,1),IF(E76&gt;2560,1),IF(E76&gt;5120,1))</f>
        <v>1</v>
      </c>
      <c r="D76" s="25">
        <v>34</v>
      </c>
      <c r="E76" s="36">
        <v>7.5</v>
      </c>
      <c r="F76" s="39"/>
      <c r="G76" s="39"/>
    </row>
    <row r="77" spans="1:7" ht="15.75" customHeight="1">
      <c r="A77" s="31" t="s">
        <v>273</v>
      </c>
      <c r="B77" s="44" t="s">
        <v>274</v>
      </c>
      <c r="C77" s="25">
        <f>SUM(IF(E77=0,0),IF(E77&gt;0,1),IF(E77&gt;10,1),IF(E77&gt;20,1),IF(E77&gt;40,1),IF(E77&gt;80,1),IF(E77&gt;160,1),IF(E77&gt;320,1),IF(E77&gt;640,1),IF(E77&gt;1280,1),IF(E77&gt;2560,1),IF(E77&gt;5120,1))</f>
        <v>1</v>
      </c>
      <c r="D77" s="25">
        <v>35</v>
      </c>
      <c r="E77" s="36">
        <v>7.5</v>
      </c>
      <c r="F77" s="39"/>
      <c r="G77" s="39"/>
    </row>
    <row r="78" spans="1:7" ht="15.75" customHeight="1">
      <c r="A78" s="31" t="s">
        <v>275</v>
      </c>
      <c r="B78" s="24" t="s">
        <v>276</v>
      </c>
      <c r="C78" s="25">
        <v>1</v>
      </c>
      <c r="D78" s="25">
        <v>36</v>
      </c>
      <c r="E78" s="36">
        <v>15</v>
      </c>
      <c r="F78" s="39"/>
      <c r="G78" s="39"/>
    </row>
    <row r="79" spans="1:7" ht="15.75" customHeight="1">
      <c r="A79" s="32" t="s">
        <v>285</v>
      </c>
      <c r="B79" s="21" t="s">
        <v>286</v>
      </c>
      <c r="C79" s="25">
        <f>SUM(IF(E79=0,0),IF(E79&gt;0,1),IF(E79&gt;10,1),IF(E79&gt;20,1),IF(E79&gt;40,1),IF(E79&gt;80,1),IF(E79&gt;160,1),IF(E79&gt;320,1),IF(E79&gt;640,1),IF(E79&gt;1280,1),IF(E79&gt;2560,1),IF(E79&gt;5120,1))</f>
        <v>1</v>
      </c>
      <c r="D79" s="92">
        <v>37</v>
      </c>
      <c r="E79" s="23">
        <v>7.5</v>
      </c>
      <c r="F79" s="39"/>
      <c r="G79" s="39"/>
    </row>
    <row r="80" spans="1:7" ht="15.75" customHeight="1">
      <c r="A80" s="31" t="s">
        <v>44</v>
      </c>
      <c r="B80" s="21" t="s">
        <v>45</v>
      </c>
      <c r="C80" s="25">
        <f>SUM(IF(E80=0,0),IF(E80&gt;0,1),IF(E80&gt;10,1),IF(E80&gt;20,1),IF(E80&gt;40,1),IF(E80&gt;80,1),IF(E80&gt;160,1),IF(E80&gt;320,1),IF(E80&gt;640,1),IF(E80&gt;1280,1),IF(E80&gt;2560,1),IF(E80&gt;5120,1))</f>
        <v>2</v>
      </c>
      <c r="D80" s="25">
        <v>1</v>
      </c>
      <c r="E80" s="36">
        <v>15</v>
      </c>
      <c r="F80" s="39"/>
      <c r="G80" s="39"/>
    </row>
    <row r="81" spans="1:7" ht="15.75" customHeight="1">
      <c r="A81" s="31" t="s">
        <v>52</v>
      </c>
      <c r="B81" s="24" t="s">
        <v>53</v>
      </c>
      <c r="C81" s="25">
        <v>2</v>
      </c>
      <c r="D81" s="25">
        <v>2</v>
      </c>
      <c r="E81" s="23">
        <v>30</v>
      </c>
      <c r="F81" s="39"/>
      <c r="G81" s="39"/>
    </row>
    <row r="82" spans="1:7" ht="15.75" customHeight="1">
      <c r="A82" s="31" t="s">
        <v>61</v>
      </c>
      <c r="B82" s="21" t="s">
        <v>62</v>
      </c>
      <c r="C82" s="25">
        <f>SUM(IF(E82=0,0),IF(E82&gt;0,1),IF(E82&gt;10,1),IF(E82&gt;20,1),IF(E82&gt;40,1),IF(E82&gt;80,1),IF(E82&gt;160,1),IF(E82&gt;320,1),IF(E82&gt;640,1),IF(E82&gt;1280,1),IF(E82&gt;2560,1),IF(E82&gt;5120,1))</f>
        <v>2</v>
      </c>
      <c r="D82" s="25">
        <v>3</v>
      </c>
      <c r="E82" s="36">
        <v>15</v>
      </c>
      <c r="F82" s="39"/>
      <c r="G82" s="39"/>
    </row>
    <row r="83" spans="1:7" ht="15.75" customHeight="1">
      <c r="A83" s="31" t="s">
        <v>79</v>
      </c>
      <c r="B83" s="21" t="s">
        <v>80</v>
      </c>
      <c r="C83" s="25">
        <f>SUM(IF(E83=0,0),IF(E83&gt;0,1),IF(E83&gt;10,1),IF(E83&gt;20,1),IF(E83&gt;40,1),IF(E83&gt;80,1),IF(E83&gt;160,1),IF(E83&gt;320,1),IF(E83&gt;640,1),IF(E83&gt;1280,1),IF(E83&gt;2560,1),IF(E83&gt;5120,1))</f>
        <v>2</v>
      </c>
      <c r="D83" s="25">
        <v>4</v>
      </c>
      <c r="E83" s="36">
        <v>15</v>
      </c>
      <c r="F83" s="39"/>
      <c r="G83" s="39"/>
    </row>
    <row r="84" spans="1:7" ht="15.75" customHeight="1">
      <c r="A84" s="31" t="s">
        <v>106</v>
      </c>
      <c r="B84" s="24" t="s">
        <v>621</v>
      </c>
      <c r="C84" s="25">
        <f>SUM(IF(E84=0,0),IF(E84&gt;0,1),IF(E84&gt;10,1),IF(E84&gt;20,1),IF(E84&gt;40,1),IF(E84&gt;80,1),IF(E84&gt;160,1),IF(E84&gt;320,1),IF(E84&gt;640,1),IF(E84&gt;1280,1),IF(E84&gt;2560,1),IF(E84&gt;5120,1))</f>
        <v>2</v>
      </c>
      <c r="D84" s="25">
        <v>5</v>
      </c>
      <c r="E84" s="36">
        <v>20</v>
      </c>
      <c r="F84" s="39"/>
      <c r="G84" s="39"/>
    </row>
    <row r="85" spans="1:7" ht="15.75" customHeight="1">
      <c r="A85" s="32" t="s">
        <v>150</v>
      </c>
      <c r="B85" s="21" t="s">
        <v>151</v>
      </c>
      <c r="C85" s="25">
        <v>2</v>
      </c>
      <c r="D85" s="25">
        <v>6</v>
      </c>
      <c r="E85" s="36">
        <v>37.5</v>
      </c>
      <c r="F85" s="39"/>
      <c r="G85" s="39"/>
    </row>
    <row r="86" spans="1:7" ht="15.75" customHeight="1">
      <c r="A86" s="31" t="s">
        <v>159</v>
      </c>
      <c r="B86" s="21" t="s">
        <v>160</v>
      </c>
      <c r="C86" s="25">
        <v>2</v>
      </c>
      <c r="D86" s="25">
        <v>7</v>
      </c>
      <c r="E86" s="36">
        <v>40</v>
      </c>
      <c r="F86" s="39"/>
      <c r="G86" s="39"/>
    </row>
    <row r="87" spans="1:7" ht="15.75" customHeight="1">
      <c r="A87" s="31" t="s">
        <v>326</v>
      </c>
      <c r="B87" s="24" t="s">
        <v>327</v>
      </c>
      <c r="C87" s="25">
        <v>2</v>
      </c>
      <c r="D87" s="25">
        <v>8</v>
      </c>
      <c r="E87" s="36">
        <v>30</v>
      </c>
      <c r="F87" s="39"/>
      <c r="G87" s="39"/>
    </row>
    <row r="88" spans="1:7" ht="15.75" customHeight="1">
      <c r="A88" s="31" t="s">
        <v>195</v>
      </c>
      <c r="B88" s="24" t="s">
        <v>623</v>
      </c>
      <c r="C88" s="25">
        <f t="shared" ref="C88:C94" si="2">SUM(IF(E88=0,0),IF(E88&gt;0,1),IF(E88&gt;10,1),IF(E88&gt;20,1),IF(E88&gt;40,1),IF(E88&gt;80,1),IF(E88&gt;160,1),IF(E88&gt;320,1),IF(E88&gt;640,1),IF(E88&gt;1280,1),IF(E88&gt;2560,1),IF(E88&gt;5120,1))</f>
        <v>2</v>
      </c>
      <c r="D88" s="25">
        <v>9</v>
      </c>
      <c r="E88" s="36">
        <v>15</v>
      </c>
      <c r="F88" s="39"/>
      <c r="G88" s="39"/>
    </row>
    <row r="89" spans="1:7" ht="15.75" customHeight="1">
      <c r="A89" s="37" t="s">
        <v>396</v>
      </c>
      <c r="B89" s="45" t="s">
        <v>400</v>
      </c>
      <c r="C89" s="25">
        <f t="shared" si="2"/>
        <v>2</v>
      </c>
      <c r="D89" s="25">
        <v>10</v>
      </c>
      <c r="E89" s="36">
        <v>19</v>
      </c>
      <c r="F89" s="39"/>
      <c r="G89" s="39"/>
    </row>
    <row r="90" spans="1:7" ht="15.75" customHeight="1">
      <c r="A90" s="31" t="s">
        <v>271</v>
      </c>
      <c r="B90" s="45" t="s">
        <v>272</v>
      </c>
      <c r="C90" s="25">
        <f t="shared" si="2"/>
        <v>2</v>
      </c>
      <c r="D90" s="25">
        <v>11</v>
      </c>
      <c r="E90" s="36">
        <v>11.5</v>
      </c>
      <c r="F90" s="39"/>
      <c r="G90" s="39"/>
    </row>
    <row r="91" spans="1:7" ht="15.75" customHeight="1">
      <c r="A91" s="31" t="s">
        <v>283</v>
      </c>
      <c r="B91" s="24" t="s">
        <v>366</v>
      </c>
      <c r="C91" s="25">
        <f t="shared" si="2"/>
        <v>2</v>
      </c>
      <c r="D91" s="25">
        <v>12</v>
      </c>
      <c r="E91" s="40">
        <v>19</v>
      </c>
      <c r="F91" s="39"/>
      <c r="G91" s="39"/>
    </row>
    <row r="92" spans="1:7" s="24" customFormat="1" ht="15.75" customHeight="1">
      <c r="A92" s="47" t="s">
        <v>291</v>
      </c>
      <c r="B92" s="53" t="s">
        <v>292</v>
      </c>
      <c r="C92" s="25">
        <f t="shared" si="2"/>
        <v>2</v>
      </c>
      <c r="D92" s="92">
        <v>13</v>
      </c>
      <c r="E92" s="36">
        <v>12</v>
      </c>
      <c r="F92" s="48"/>
      <c r="G92" s="48"/>
    </row>
    <row r="93" spans="1:7" s="24" customFormat="1" ht="15.75" customHeight="1">
      <c r="A93" s="31" t="s">
        <v>38</v>
      </c>
      <c r="B93" s="35" t="s">
        <v>39</v>
      </c>
      <c r="C93" s="25">
        <f t="shared" si="2"/>
        <v>3</v>
      </c>
      <c r="D93" s="25">
        <v>1</v>
      </c>
      <c r="E93" s="36">
        <v>30</v>
      </c>
      <c r="F93" s="48"/>
      <c r="G93" s="48"/>
    </row>
    <row r="94" spans="1:7" s="24" customFormat="1" ht="15.75" customHeight="1">
      <c r="A94" s="31" t="s">
        <v>29</v>
      </c>
      <c r="B94" s="21" t="s">
        <v>30</v>
      </c>
      <c r="C94" s="25">
        <f t="shared" si="2"/>
        <v>3</v>
      </c>
      <c r="D94" s="25">
        <v>2</v>
      </c>
      <c r="E94" s="36">
        <v>40</v>
      </c>
      <c r="F94" s="48"/>
      <c r="G94" s="48"/>
    </row>
    <row r="95" spans="1:7" s="24" customFormat="1" ht="15.75" customHeight="1">
      <c r="A95" s="31" t="s">
        <v>67</v>
      </c>
      <c r="B95" s="24" t="s">
        <v>68</v>
      </c>
      <c r="C95" s="25">
        <v>3</v>
      </c>
      <c r="D95" s="25">
        <v>3</v>
      </c>
      <c r="E95" s="40">
        <v>80</v>
      </c>
      <c r="F95" s="48"/>
      <c r="G95" s="48"/>
    </row>
    <row r="96" spans="1:7" s="24" customFormat="1" ht="15.75" customHeight="1">
      <c r="A96" s="31" t="s">
        <v>92</v>
      </c>
      <c r="B96" s="45" t="s">
        <v>93</v>
      </c>
      <c r="C96" s="25">
        <f>SUM(IF(E96=0,0),IF(E96&gt;0,1),IF(E96&gt;10,1),IF(E96&gt;20,1),IF(E96&gt;40,1),IF(E96&gt;80,1),IF(E96&gt;160,1),IF(E96&gt;320,1),IF(E96&gt;640,1),IF(E96&gt;1280,1),IF(E96&gt;2560,1),IF(E96&gt;5120,1))</f>
        <v>3</v>
      </c>
      <c r="D96" s="25">
        <v>4</v>
      </c>
      <c r="E96" s="23">
        <v>35</v>
      </c>
      <c r="F96" s="48"/>
      <c r="G96" s="48"/>
    </row>
    <row r="97" spans="1:7" s="24" customFormat="1" ht="15.75" customHeight="1">
      <c r="A97" s="37" t="s">
        <v>599</v>
      </c>
      <c r="B97" s="45" t="s">
        <v>603</v>
      </c>
      <c r="C97" s="25">
        <f>SUM(IF(E97=0,0),IF(E97&gt;0,1),IF(E97&gt;10,1),IF(E97&gt;20,1),IF(E97&gt;40,1),IF(E97&gt;80,1),IF(E97&gt;160,1),IF(E97&gt;320,1),IF(E97&gt;640,1),IF(E97&gt;1280,1),IF(E97&gt;2560,1),IF(E97&gt;5120,1))</f>
        <v>3</v>
      </c>
      <c r="D97" s="25">
        <v>5</v>
      </c>
      <c r="E97" s="36">
        <v>40</v>
      </c>
      <c r="F97" s="48"/>
      <c r="G97" s="48"/>
    </row>
    <row r="98" spans="1:7" s="24" customFormat="1" ht="15.75" customHeight="1">
      <c r="A98" s="37" t="s">
        <v>605</v>
      </c>
      <c r="B98" s="45" t="s">
        <v>604</v>
      </c>
      <c r="C98" s="25">
        <f>SUM(IF(E98=0,0),IF(E98&gt;0,1),IF(E98&gt;10,1),IF(E98&gt;20,1),IF(E98&gt;40,1),IF(E98&gt;80,1),IF(E98&gt;160,1),IF(E98&gt;320,1),IF(E98&gt;640,1),IF(E98&gt;1280,1),IF(E98&gt;2560,1),IF(E98&gt;5120,1))</f>
        <v>3</v>
      </c>
      <c r="D98" s="25">
        <v>6</v>
      </c>
      <c r="E98" s="36">
        <v>40</v>
      </c>
      <c r="F98" s="48"/>
      <c r="G98" s="48"/>
    </row>
    <row r="99" spans="1:7" s="24" customFormat="1" ht="15.75" customHeight="1">
      <c r="A99" s="31" t="s">
        <v>154</v>
      </c>
      <c r="B99" s="21" t="s">
        <v>155</v>
      </c>
      <c r="C99" s="25">
        <v>3</v>
      </c>
      <c r="D99" s="25">
        <v>7</v>
      </c>
      <c r="E99" s="36">
        <v>50</v>
      </c>
      <c r="F99" s="48"/>
      <c r="G99" s="48"/>
    </row>
    <row r="100" spans="1:7" s="24" customFormat="1" ht="15.75" customHeight="1">
      <c r="A100" s="31" t="s">
        <v>171</v>
      </c>
      <c r="B100" s="24" t="s">
        <v>172</v>
      </c>
      <c r="C100" s="25">
        <f>SUM(IF(E100=0,0),IF(E100&gt;0,1),IF(E100&gt;10,1),IF(E100&gt;20,1),IF(E100&gt;40,1),IF(E100&gt;80,1),IF(E100&gt;160,1),IF(E100&gt;320,1),IF(E100&gt;640,1),IF(E100&gt;1280,1),IF(E100&gt;2560,1),IF(E100&gt;5120,1))</f>
        <v>3</v>
      </c>
      <c r="D100" s="25">
        <v>8</v>
      </c>
      <c r="E100" s="36">
        <f>((12.46+15)+0+(18.18+2.07)+12.36+58.8+9.66+21.62+12.89)/8</f>
        <v>20.380000000000003</v>
      </c>
      <c r="F100" s="48"/>
      <c r="G100" s="48"/>
    </row>
    <row r="101" spans="1:7" s="24" customFormat="1" ht="15.75" customHeight="1">
      <c r="A101" s="31" t="s">
        <v>513</v>
      </c>
      <c r="B101" s="24" t="s">
        <v>514</v>
      </c>
      <c r="C101" s="25">
        <v>3</v>
      </c>
      <c r="D101" s="92">
        <v>9</v>
      </c>
      <c r="E101" s="36">
        <v>49</v>
      </c>
      <c r="F101" s="48"/>
      <c r="G101" s="48"/>
    </row>
    <row r="102" spans="1:7" ht="15.75" customHeight="1">
      <c r="A102" s="32" t="s">
        <v>46</v>
      </c>
      <c r="B102" s="21" t="s">
        <v>47</v>
      </c>
      <c r="C102" s="25">
        <f t="shared" ref="C102:C107" si="3">SUM(IF(E102=0,0),IF(E102&gt;0,1),IF(E102&gt;10,1),IF(E102&gt;20,1),IF(E102&gt;40,1),IF(E102&gt;80,1),IF(E102&gt;160,1),IF(E102&gt;320,1),IF(E102&gt;640,1),IF(E102&gt;1280,1),IF(E102&gt;2560,1),IF(E102&gt;5120,1))</f>
        <v>4</v>
      </c>
      <c r="D102" s="25">
        <v>1</v>
      </c>
      <c r="E102" s="36">
        <v>75</v>
      </c>
      <c r="F102" s="39"/>
      <c r="G102" s="39"/>
    </row>
    <row r="103" spans="1:7" ht="15.75" customHeight="1">
      <c r="A103" s="37" t="s">
        <v>423</v>
      </c>
      <c r="B103" s="45" t="s">
        <v>424</v>
      </c>
      <c r="C103" s="25">
        <f t="shared" si="3"/>
        <v>4</v>
      </c>
      <c r="D103" s="92">
        <v>2</v>
      </c>
      <c r="E103" s="46">
        <v>75</v>
      </c>
      <c r="F103" s="39"/>
      <c r="G103" s="39"/>
    </row>
    <row r="104" spans="1:7" ht="15.75" customHeight="1">
      <c r="A104" s="32" t="s">
        <v>96</v>
      </c>
      <c r="B104" s="21" t="s">
        <v>97</v>
      </c>
      <c r="C104" s="25">
        <f t="shared" si="3"/>
        <v>5</v>
      </c>
      <c r="D104" s="25">
        <v>1</v>
      </c>
      <c r="E104" s="36">
        <v>120</v>
      </c>
      <c r="F104" s="39"/>
      <c r="G104" s="39"/>
    </row>
    <row r="105" spans="1:7" ht="15.75" customHeight="1">
      <c r="A105" s="32" t="s">
        <v>108</v>
      </c>
      <c r="B105" s="21" t="s">
        <v>109</v>
      </c>
      <c r="C105" s="25">
        <f t="shared" si="3"/>
        <v>5</v>
      </c>
      <c r="D105" s="92">
        <v>2</v>
      </c>
      <c r="E105" s="46">
        <v>105</v>
      </c>
      <c r="F105" s="39"/>
      <c r="G105" s="39"/>
    </row>
    <row r="106" spans="1:7" ht="15.75" customHeight="1">
      <c r="A106" s="31" t="s">
        <v>42</v>
      </c>
      <c r="B106" s="21" t="s">
        <v>503</v>
      </c>
      <c r="C106" s="25">
        <f t="shared" si="3"/>
        <v>6</v>
      </c>
      <c r="D106" s="25">
        <v>1</v>
      </c>
      <c r="E106" s="40">
        <v>300</v>
      </c>
      <c r="F106" s="39"/>
      <c r="G106" s="39"/>
    </row>
    <row r="107" spans="1:7" ht="15.75" customHeight="1">
      <c r="A107" s="37" t="s">
        <v>231</v>
      </c>
      <c r="B107" s="45" t="s">
        <v>232</v>
      </c>
      <c r="C107" s="25">
        <f t="shared" si="3"/>
        <v>6</v>
      </c>
      <c r="D107" s="92">
        <v>2</v>
      </c>
      <c r="E107" s="36">
        <v>315</v>
      </c>
      <c r="F107" s="39"/>
      <c r="G107" s="39"/>
    </row>
    <row r="108" spans="1:7" ht="15.75" customHeight="1">
      <c r="A108" s="1" t="s">
        <v>31</v>
      </c>
      <c r="B108" s="21" t="s">
        <v>346</v>
      </c>
      <c r="C108" s="25">
        <v>7</v>
      </c>
      <c r="D108" s="25">
        <v>1</v>
      </c>
      <c r="E108" s="23">
        <v>2160</v>
      </c>
      <c r="F108" s="39"/>
      <c r="G108" s="39"/>
    </row>
    <row r="109" spans="1:7" ht="15.75" customHeight="1">
      <c r="A109" s="31" t="s">
        <v>163</v>
      </c>
      <c r="B109" s="21" t="s">
        <v>164</v>
      </c>
      <c r="C109" s="25">
        <f>SUM(IF(E109=0,0),IF(E109&gt;0,1),IF(E109&gt;10,1),IF(E109&gt;20,1),IF(E109&gt;40,1),IF(E109&gt;80,1),IF(E109&gt;160,1),IF(E109&gt;320,1),IF(E109&gt;640,1),IF(E109&gt;1280,1),IF(E109&gt;2560,1),IF(E109&gt;5120,1))</f>
        <v>7</v>
      </c>
      <c r="D109" s="92">
        <v>2</v>
      </c>
      <c r="E109" s="23">
        <v>391</v>
      </c>
      <c r="F109" s="39"/>
      <c r="G109" s="39"/>
    </row>
    <row r="110" spans="1:7" ht="15.75" customHeight="1">
      <c r="A110" s="16" t="s">
        <v>34</v>
      </c>
      <c r="B110" s="21" t="s">
        <v>35</v>
      </c>
      <c r="C110" s="91">
        <f>SUM(IF(E110=0,0),IF(E110&gt;0,1),IF(E110&gt;10,1),IF(E110&gt;20,1),IF(E110&gt;40,1),IF(E110&gt;80,1),IF(E110&gt;160,1),IF(E110&gt;320,1),IF(E110&gt;640,1),IF(E110&gt;1280,1),IF(E110&gt;2560,1),IF(E110&gt;5120,1))</f>
        <v>10</v>
      </c>
      <c r="D110" s="93">
        <v>1</v>
      </c>
      <c r="E110" s="18">
        <v>2801</v>
      </c>
      <c r="F110" s="39"/>
      <c r="G110" s="39"/>
    </row>
    <row r="111" spans="1:7" ht="15.75" customHeight="1">
      <c r="A111" s="16" t="s">
        <v>25</v>
      </c>
      <c r="B111" s="21" t="s">
        <v>26</v>
      </c>
      <c r="C111" s="25">
        <f>SUM(IF(E111=0,0),IF(E111&gt;0,1),IF(E111&gt;10,1),IF(E111&gt;20,1),IF(E111&gt;40,1),IF(E111&gt;80,1),IF(E111&gt;160,1),IF(E111&gt;320,1),IF(E111&gt;640,1),IF(E111&gt;1280,1),IF(E111&gt;2560,1),IF(E111&gt;5120,1))</f>
        <v>11</v>
      </c>
      <c r="D111" s="25">
        <v>1</v>
      </c>
      <c r="E111" s="23">
        <v>14325</v>
      </c>
      <c r="F111" s="39"/>
      <c r="G111" s="39"/>
    </row>
    <row r="112" spans="1:7" ht="15.75" customHeight="1">
      <c r="A112" s="1" t="s">
        <v>27</v>
      </c>
      <c r="B112" s="21" t="s">
        <v>28</v>
      </c>
      <c r="C112" s="25">
        <v>11</v>
      </c>
      <c r="D112" s="92">
        <v>2</v>
      </c>
      <c r="E112" s="23">
        <v>1903.8</v>
      </c>
      <c r="F112" s="39"/>
      <c r="G112" s="39"/>
    </row>
    <row r="113" spans="1:7" ht="15.75" customHeight="1">
      <c r="A113" s="31" t="s">
        <v>102</v>
      </c>
      <c r="B113" s="24" t="s">
        <v>618</v>
      </c>
      <c r="C113" s="25"/>
      <c r="D113" s="25">
        <v>1</v>
      </c>
      <c r="E113" s="49" t="s">
        <v>620</v>
      </c>
      <c r="F113" s="39"/>
      <c r="G113" s="39"/>
    </row>
    <row r="114" spans="1:7" ht="15.75" customHeight="1">
      <c r="A114" s="37" t="s">
        <v>592</v>
      </c>
      <c r="B114" s="45" t="s">
        <v>593</v>
      </c>
      <c r="C114" s="25"/>
      <c r="D114" s="25">
        <v>2</v>
      </c>
      <c r="E114" s="49" t="s">
        <v>620</v>
      </c>
      <c r="F114" s="39"/>
      <c r="G114" s="39"/>
    </row>
    <row r="115" spans="1:7" s="56" customFormat="1" ht="15.75" customHeight="1">
      <c r="A115" s="37" t="s">
        <v>594</v>
      </c>
      <c r="B115" s="45" t="s">
        <v>595</v>
      </c>
      <c r="C115" s="25"/>
      <c r="D115" s="25">
        <v>3</v>
      </c>
      <c r="E115" s="49" t="s">
        <v>620</v>
      </c>
      <c r="F115" s="55"/>
      <c r="G115" s="55"/>
    </row>
    <row r="116" spans="1:7" s="24" customFormat="1" ht="15.75" customHeight="1">
      <c r="A116" s="37" t="s">
        <v>597</v>
      </c>
      <c r="B116" s="45" t="s">
        <v>601</v>
      </c>
      <c r="C116" s="25"/>
      <c r="D116" s="25">
        <v>4</v>
      </c>
      <c r="E116" s="49" t="s">
        <v>625</v>
      </c>
      <c r="F116" s="48"/>
      <c r="G116" s="48"/>
    </row>
    <row r="117" spans="1:7" s="56" customFormat="1" ht="15.75" customHeight="1">
      <c r="A117" s="37" t="s">
        <v>555</v>
      </c>
      <c r="B117" s="45" t="s">
        <v>556</v>
      </c>
      <c r="C117" s="25"/>
      <c r="D117" s="25">
        <v>5</v>
      </c>
      <c r="E117" s="49" t="s">
        <v>620</v>
      </c>
      <c r="F117" s="55"/>
      <c r="G117" s="55"/>
    </row>
    <row r="118" spans="1:7">
      <c r="A118" s="37" t="s">
        <v>606</v>
      </c>
      <c r="B118" s="45" t="s">
        <v>607</v>
      </c>
      <c r="C118" s="25"/>
      <c r="D118" s="25">
        <v>6</v>
      </c>
      <c r="E118" s="49" t="s">
        <v>620</v>
      </c>
      <c r="F118" s="39"/>
      <c r="G118" s="39"/>
    </row>
    <row r="119" spans="1:7" s="24" customFormat="1" ht="15.75" customHeight="1">
      <c r="A119" s="37" t="s">
        <v>608</v>
      </c>
      <c r="B119" s="45" t="s">
        <v>610</v>
      </c>
      <c r="C119" s="25"/>
      <c r="D119" s="25">
        <v>7</v>
      </c>
      <c r="E119" s="49" t="s">
        <v>620</v>
      </c>
      <c r="F119" s="48"/>
      <c r="G119" s="48"/>
    </row>
    <row r="120" spans="1:7">
      <c r="A120" s="37" t="s">
        <v>609</v>
      </c>
      <c r="B120" s="45" t="s">
        <v>611</v>
      </c>
      <c r="C120" s="25"/>
      <c r="D120" s="25">
        <v>8</v>
      </c>
      <c r="E120" s="49" t="s">
        <v>620</v>
      </c>
      <c r="F120" s="39"/>
      <c r="G120" s="39"/>
    </row>
    <row r="121" spans="1:7">
      <c r="A121" s="37" t="s">
        <v>612</v>
      </c>
      <c r="B121" s="45" t="s">
        <v>613</v>
      </c>
      <c r="C121" s="25"/>
      <c r="D121" s="25">
        <v>9</v>
      </c>
      <c r="E121" s="49" t="s">
        <v>620</v>
      </c>
    </row>
    <row r="122" spans="1:7">
      <c r="A122" s="37" t="s">
        <v>614</v>
      </c>
      <c r="B122" s="45" t="s">
        <v>615</v>
      </c>
      <c r="C122" s="25"/>
      <c r="D122" s="25">
        <v>10</v>
      </c>
      <c r="E122" s="49" t="s">
        <v>620</v>
      </c>
    </row>
    <row r="123" spans="1:7" s="24" customFormat="1" ht="15.75" customHeight="1">
      <c r="A123" s="37" t="s">
        <v>616</v>
      </c>
      <c r="B123" s="45" t="s">
        <v>617</v>
      </c>
      <c r="C123" s="25"/>
      <c r="D123" s="92">
        <v>11</v>
      </c>
      <c r="E123" s="49" t="s">
        <v>620</v>
      </c>
      <c r="F123" s="48"/>
      <c r="G123" s="48"/>
    </row>
    <row r="124" spans="1:7">
      <c r="A124" s="31"/>
      <c r="B124" s="24"/>
      <c r="C124" s="48"/>
      <c r="D124" s="48"/>
      <c r="E124" s="46"/>
    </row>
    <row r="125" spans="1:7">
      <c r="A125" s="90"/>
      <c r="B125" s="61" t="s">
        <v>295</v>
      </c>
      <c r="C125" s="62"/>
      <c r="D125" s="62"/>
    </row>
    <row r="126" spans="1:7">
      <c r="B126" s="64"/>
      <c r="C126" s="65"/>
      <c r="D126" s="65"/>
    </row>
    <row r="127" spans="1:7">
      <c r="B127" s="66" t="s">
        <v>296</v>
      </c>
      <c r="C127" s="39">
        <v>0</v>
      </c>
      <c r="E127" s="80">
        <v>35</v>
      </c>
    </row>
    <row r="128" spans="1:7">
      <c r="C128" s="39">
        <v>1</v>
      </c>
      <c r="E128" s="80">
        <v>37</v>
      </c>
    </row>
    <row r="129" spans="3:5">
      <c r="C129" s="39">
        <v>2</v>
      </c>
      <c r="E129" s="80">
        <v>13</v>
      </c>
    </row>
    <row r="130" spans="3:5">
      <c r="C130" s="39">
        <v>3</v>
      </c>
      <c r="E130" s="80">
        <v>9</v>
      </c>
    </row>
    <row r="131" spans="3:5">
      <c r="C131" s="39">
        <v>4</v>
      </c>
      <c r="E131" s="80">
        <v>2</v>
      </c>
    </row>
    <row r="132" spans="3:5">
      <c r="C132" s="39">
        <v>5</v>
      </c>
      <c r="E132" s="80">
        <v>2</v>
      </c>
    </row>
    <row r="133" spans="3:5">
      <c r="C133" s="39">
        <v>6</v>
      </c>
      <c r="E133" s="80">
        <v>2</v>
      </c>
    </row>
    <row r="134" spans="3:5">
      <c r="C134" s="39">
        <v>7</v>
      </c>
      <c r="E134" s="80">
        <v>2</v>
      </c>
    </row>
    <row r="135" spans="3:5">
      <c r="C135" s="39">
        <v>8</v>
      </c>
      <c r="E135" s="80">
        <v>0</v>
      </c>
    </row>
    <row r="136" spans="3:5">
      <c r="C136" s="39">
        <v>9</v>
      </c>
      <c r="E136" s="80">
        <v>0</v>
      </c>
    </row>
    <row r="137" spans="3:5">
      <c r="C137" s="39">
        <v>10</v>
      </c>
      <c r="E137" s="80">
        <v>1</v>
      </c>
    </row>
    <row r="138" spans="3:5">
      <c r="C138" s="39">
        <v>11</v>
      </c>
      <c r="E138" s="80">
        <v>2</v>
      </c>
    </row>
    <row r="139" spans="3:5">
      <c r="C139" s="8" t="s">
        <v>297</v>
      </c>
      <c r="D139" s="8"/>
      <c r="E139" s="81">
        <v>11</v>
      </c>
    </row>
  </sheetData>
  <sortState ref="A8:E123">
    <sortCondition ref="C8:C123"/>
  </sortState>
  <pageMargins left="0.5" right="0.5" top="0.5" bottom="1" header="0.5" footer="0.4"/>
  <pageSetup scale="70" fitToHeight="4" orientation="landscape" verticalDpi="300" r:id="rId1"/>
  <headerFooter alignWithMargins="0">
    <oddFooter>&amp;L&amp;"Univers,Bold"&amp;10US ECOLOGY WASHINGTON, INC.
2016 FINAL RATES
EXHIBIT 6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136" activePane="bottomRight" state="frozen"/>
      <selection activeCell="E127" sqref="E127:E139"/>
      <selection pane="topRight" activeCell="E127" sqref="E127:E139"/>
      <selection pane="bottomLeft" activeCell="E127" sqref="E127:E139"/>
      <selection pane="bottomRight" activeCell="D89" sqref="D8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4"/>
    </row>
    <row r="2" spans="1:12">
      <c r="B2" s="1" t="s">
        <v>1</v>
      </c>
      <c r="C2" s="2"/>
      <c r="E2" s="94"/>
    </row>
    <row r="3" spans="1:12">
      <c r="B3" s="1" t="s">
        <v>2</v>
      </c>
      <c r="C3" s="2"/>
      <c r="E3" s="94"/>
    </row>
    <row r="4" spans="1:12">
      <c r="A4" s="8"/>
      <c r="B4" s="9">
        <v>42453</v>
      </c>
      <c r="C4" s="10"/>
      <c r="E4" s="94"/>
      <c r="F4" s="5"/>
      <c r="H4" s="94"/>
      <c r="K4" s="5"/>
    </row>
    <row r="5" spans="1:12">
      <c r="C5" s="2" t="s">
        <v>3</v>
      </c>
      <c r="D5" s="3" t="s">
        <v>4</v>
      </c>
      <c r="E5" s="94" t="s">
        <v>5</v>
      </c>
      <c r="F5" s="94" t="s">
        <v>5</v>
      </c>
      <c r="G5" s="101" t="s">
        <v>6</v>
      </c>
      <c r="H5" s="101"/>
      <c r="I5" s="101"/>
      <c r="J5" s="101"/>
      <c r="K5" s="10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4">
        <f>1+1+1</f>
        <v>3</v>
      </c>
      <c r="F10" s="19">
        <f>8+4+3</f>
        <v>15</v>
      </c>
      <c r="G10" s="19">
        <f>8+4+1</f>
        <v>13</v>
      </c>
      <c r="H10" s="94">
        <f>0+2</f>
        <v>2</v>
      </c>
      <c r="I10" s="94">
        <v>0</v>
      </c>
      <c r="J10" s="94">
        <v>0</v>
      </c>
      <c r="K10" s="94">
        <v>0</v>
      </c>
    </row>
    <row r="11" spans="1:12">
      <c r="A11" s="1" t="s">
        <v>22</v>
      </c>
      <c r="B11" s="24" t="s">
        <v>494</v>
      </c>
      <c r="C11" s="22" t="s">
        <v>21</v>
      </c>
      <c r="D11" s="23">
        <v>540</v>
      </c>
      <c r="E11" s="94">
        <v>1</v>
      </c>
      <c r="F11" s="19">
        <v>6</v>
      </c>
      <c r="G11" s="94">
        <v>6</v>
      </c>
      <c r="H11" s="94">
        <v>0</v>
      </c>
      <c r="I11" s="94">
        <v>0</v>
      </c>
      <c r="J11" s="94">
        <v>0</v>
      </c>
      <c r="K11" s="94">
        <v>0</v>
      </c>
    </row>
    <row r="12" spans="1:12">
      <c r="A12" s="1" t="s">
        <v>24</v>
      </c>
      <c r="B12" s="24" t="s">
        <v>496</v>
      </c>
      <c r="C12" s="22" t="s">
        <v>21</v>
      </c>
      <c r="D12" s="23">
        <v>500</v>
      </c>
      <c r="E12" s="94">
        <v>1</v>
      </c>
      <c r="F12" s="94">
        <v>5</v>
      </c>
      <c r="G12" s="94">
        <v>5</v>
      </c>
      <c r="H12" s="94">
        <v>0</v>
      </c>
      <c r="I12" s="94">
        <v>0</v>
      </c>
      <c r="J12" s="94">
        <v>0</v>
      </c>
      <c r="K12" s="94">
        <v>0</v>
      </c>
    </row>
    <row r="13" spans="1:12">
      <c r="A13" s="1" t="s">
        <v>588</v>
      </c>
      <c r="B13" s="24" t="s">
        <v>589</v>
      </c>
      <c r="C13" s="22" t="s">
        <v>21</v>
      </c>
      <c r="D13" s="23">
        <v>30</v>
      </c>
      <c r="E13" s="94">
        <v>1</v>
      </c>
      <c r="F13" s="94">
        <v>4</v>
      </c>
      <c r="G13" s="94">
        <v>4</v>
      </c>
      <c r="H13" s="94">
        <v>0</v>
      </c>
      <c r="I13" s="94">
        <v>0</v>
      </c>
      <c r="J13" s="94">
        <v>0</v>
      </c>
      <c r="K13" s="94">
        <v>0</v>
      </c>
    </row>
    <row r="14" spans="1:12">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c r="A15" s="1" t="s">
        <v>27</v>
      </c>
      <c r="B15" s="21" t="s">
        <v>28</v>
      </c>
      <c r="C15" s="82" t="s">
        <v>534</v>
      </c>
      <c r="D15" s="23">
        <v>1903.8</v>
      </c>
      <c r="E15" s="94">
        <v>16</v>
      </c>
      <c r="F15" s="19">
        <v>36</v>
      </c>
      <c r="G15" s="94">
        <v>32</v>
      </c>
      <c r="H15" s="94">
        <v>0</v>
      </c>
      <c r="I15" s="94">
        <v>0</v>
      </c>
      <c r="J15" s="94">
        <v>4</v>
      </c>
      <c r="K15" s="94">
        <v>0</v>
      </c>
    </row>
    <row r="16" spans="1:12">
      <c r="A16" s="1" t="s">
        <v>31</v>
      </c>
      <c r="B16" s="21" t="s">
        <v>346</v>
      </c>
      <c r="C16" s="25" t="s">
        <v>344</v>
      </c>
      <c r="D16" s="23">
        <v>2160</v>
      </c>
      <c r="E16" s="94">
        <v>4</v>
      </c>
      <c r="F16" s="19">
        <v>24</v>
      </c>
      <c r="G16" s="94">
        <v>24</v>
      </c>
      <c r="H16" s="94">
        <v>0</v>
      </c>
      <c r="I16" s="94">
        <v>0</v>
      </c>
      <c r="J16" s="94">
        <v>0</v>
      </c>
      <c r="K16" s="94">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c r="A19" s="7"/>
      <c r="C19" s="29"/>
      <c r="D19" s="23"/>
      <c r="E19" s="94"/>
      <c r="F19" s="19"/>
    </row>
    <row r="20" spans="1:14" ht="15.75" thickBot="1">
      <c r="B20" s="30" t="s">
        <v>36</v>
      </c>
      <c r="C20" s="10"/>
      <c r="E20" s="94"/>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4"/>
      <c r="J29" s="94"/>
      <c r="K29" s="94"/>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si="1"/>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c r="A64" s="37" t="s">
        <v>599</v>
      </c>
      <c r="B64" s="45" t="s">
        <v>603</v>
      </c>
      <c r="C64" s="25">
        <f t="shared" si="3"/>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5"/>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7"/>
        <v>0</v>
      </c>
      <c r="D80" s="36">
        <v>0</v>
      </c>
      <c r="E80" s="33">
        <v>0</v>
      </c>
      <c r="F80" s="37">
        <v>0</v>
      </c>
      <c r="G80" s="37">
        <v>0</v>
      </c>
      <c r="H80" s="33"/>
      <c r="I80" s="33"/>
      <c r="J80" s="33"/>
      <c r="K80" s="33"/>
      <c r="L80" s="38"/>
      <c r="M80" s="39"/>
      <c r="N80" s="39"/>
    </row>
    <row r="81" spans="1:14" ht="15.75" customHeight="1">
      <c r="A81" s="31" t="s">
        <v>179</v>
      </c>
      <c r="B81" s="45" t="s">
        <v>180</v>
      </c>
      <c r="C81" s="25">
        <f t="shared" si="7"/>
        <v>0</v>
      </c>
      <c r="D81" s="36">
        <v>0</v>
      </c>
      <c r="E81" s="33">
        <v>0</v>
      </c>
      <c r="F81" s="37">
        <v>0</v>
      </c>
      <c r="G81" s="37">
        <v>0</v>
      </c>
      <c r="H81" s="33"/>
      <c r="I81" s="33"/>
      <c r="J81" s="33"/>
      <c r="K81" s="33"/>
      <c r="L81" s="38"/>
      <c r="M81" s="39"/>
      <c r="N81" s="39"/>
    </row>
    <row r="82" spans="1:14" ht="15.75" customHeight="1">
      <c r="A82" s="31" t="s">
        <v>181</v>
      </c>
      <c r="B82" s="45" t="s">
        <v>182</v>
      </c>
      <c r="C82" s="25">
        <f t="shared" si="7"/>
        <v>0</v>
      </c>
      <c r="D82" s="36">
        <v>0</v>
      </c>
      <c r="E82" s="33">
        <v>0</v>
      </c>
      <c r="F82" s="37">
        <v>0</v>
      </c>
      <c r="G82" s="37">
        <v>0</v>
      </c>
      <c r="H82" s="33"/>
      <c r="I82" s="33"/>
      <c r="J82" s="33"/>
      <c r="K82" s="33"/>
      <c r="L82" s="38"/>
      <c r="M82" s="39"/>
      <c r="N82" s="39"/>
    </row>
    <row r="83" spans="1:14" ht="15.75" customHeight="1">
      <c r="A83" s="31" t="s">
        <v>183</v>
      </c>
      <c r="B83" s="45" t="s">
        <v>184</v>
      </c>
      <c r="C83" s="25">
        <f t="shared" si="7"/>
        <v>0</v>
      </c>
      <c r="D83" s="36">
        <v>0</v>
      </c>
      <c r="E83" s="33">
        <v>0</v>
      </c>
      <c r="F83" s="37">
        <v>0</v>
      </c>
      <c r="G83" s="37">
        <v>0</v>
      </c>
      <c r="H83" s="33"/>
      <c r="I83" s="33"/>
      <c r="J83" s="33"/>
      <c r="K83" s="33"/>
      <c r="L83" s="38"/>
      <c r="M83" s="39"/>
      <c r="N83" s="39"/>
    </row>
    <row r="84" spans="1:14" ht="15.75" customHeight="1">
      <c r="A84" s="31" t="s">
        <v>185</v>
      </c>
      <c r="B84" s="45" t="s">
        <v>186</v>
      </c>
      <c r="C84" s="25">
        <f t="shared" si="7"/>
        <v>0</v>
      </c>
      <c r="D84" s="36">
        <v>0</v>
      </c>
      <c r="E84" s="33">
        <v>0</v>
      </c>
      <c r="F84" s="37">
        <v>0</v>
      </c>
      <c r="G84" s="37">
        <v>0</v>
      </c>
      <c r="H84" s="33"/>
      <c r="I84" s="33"/>
      <c r="J84" s="33"/>
      <c r="K84" s="33"/>
      <c r="L84" s="38"/>
      <c r="M84" s="39"/>
      <c r="N84" s="39"/>
    </row>
    <row r="85" spans="1:14" ht="15.75" customHeight="1">
      <c r="A85" s="31" t="s">
        <v>187</v>
      </c>
      <c r="B85" s="45" t="s">
        <v>188</v>
      </c>
      <c r="C85" s="25">
        <f t="shared" si="7"/>
        <v>0</v>
      </c>
      <c r="D85" s="36">
        <v>0</v>
      </c>
      <c r="E85" s="33">
        <v>0</v>
      </c>
      <c r="F85" s="37">
        <v>0</v>
      </c>
      <c r="G85" s="37">
        <v>0</v>
      </c>
      <c r="H85" s="33"/>
      <c r="I85" s="33"/>
      <c r="J85" s="33"/>
      <c r="K85" s="33"/>
      <c r="L85" s="38"/>
      <c r="M85" s="39"/>
      <c r="N85" s="39"/>
    </row>
    <row r="86" spans="1:14" ht="15.75" customHeight="1">
      <c r="A86" s="31" t="s">
        <v>189</v>
      </c>
      <c r="B86" s="45" t="s">
        <v>190</v>
      </c>
      <c r="C86" s="25">
        <f t="shared" si="7"/>
        <v>0</v>
      </c>
      <c r="D86" s="36">
        <v>0</v>
      </c>
      <c r="E86" s="33">
        <v>0</v>
      </c>
      <c r="F86" s="37">
        <v>0</v>
      </c>
      <c r="G86" s="37">
        <v>0</v>
      </c>
      <c r="H86" s="33"/>
      <c r="I86" s="33"/>
      <c r="J86" s="33"/>
      <c r="K86" s="33"/>
      <c r="L86" s="38"/>
      <c r="M86" s="39"/>
      <c r="N86" s="39"/>
    </row>
    <row r="87" spans="1:14" ht="15.75" customHeight="1">
      <c r="A87" s="31" t="s">
        <v>193</v>
      </c>
      <c r="B87" s="45" t="s">
        <v>194</v>
      </c>
      <c r="C87" s="25">
        <f t="shared" si="7"/>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7"/>
        <v>2</v>
      </c>
      <c r="D89" s="36">
        <v>15</v>
      </c>
      <c r="E89" s="33">
        <v>1</v>
      </c>
      <c r="F89" s="37">
        <v>1</v>
      </c>
      <c r="G89" s="37">
        <v>1</v>
      </c>
      <c r="H89" s="33"/>
      <c r="I89" s="33"/>
      <c r="J89" s="33"/>
      <c r="K89" s="33"/>
      <c r="L89" s="38"/>
      <c r="M89" s="39"/>
      <c r="N89" s="39"/>
    </row>
    <row r="90" spans="1:14" ht="15.75" customHeight="1">
      <c r="A90" s="31" t="s">
        <v>197</v>
      </c>
      <c r="B90" s="45" t="s">
        <v>198</v>
      </c>
      <c r="C90" s="25">
        <f t="shared" si="7"/>
        <v>0</v>
      </c>
      <c r="D90" s="36">
        <v>0</v>
      </c>
      <c r="E90" s="33">
        <v>0</v>
      </c>
      <c r="F90" s="37">
        <v>0</v>
      </c>
      <c r="G90" s="37">
        <v>0</v>
      </c>
      <c r="H90" s="33"/>
      <c r="I90" s="33"/>
      <c r="J90" s="33"/>
      <c r="K90" s="33"/>
      <c r="L90" s="38"/>
      <c r="M90" s="39"/>
      <c r="N90" s="39"/>
    </row>
    <row r="91" spans="1:14" ht="15.75" customHeight="1">
      <c r="A91" s="31" t="s">
        <v>199</v>
      </c>
      <c r="B91" s="45" t="s">
        <v>200</v>
      </c>
      <c r="C91" s="25">
        <f t="shared" si="7"/>
        <v>0</v>
      </c>
      <c r="D91" s="36">
        <v>0</v>
      </c>
      <c r="E91" s="33">
        <v>0</v>
      </c>
      <c r="F91" s="37">
        <v>0</v>
      </c>
      <c r="G91" s="37">
        <v>0</v>
      </c>
      <c r="H91" s="33"/>
      <c r="I91" s="33"/>
      <c r="J91" s="33"/>
      <c r="K91" s="33"/>
      <c r="L91" s="38"/>
      <c r="M91" s="39"/>
      <c r="N91" s="39"/>
    </row>
    <row r="92" spans="1:14" ht="15.75" customHeight="1">
      <c r="A92" s="31" t="s">
        <v>203</v>
      </c>
      <c r="B92" s="7" t="s">
        <v>431</v>
      </c>
      <c r="C92" s="25">
        <f t="shared" si="7"/>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7"/>
        <v>1</v>
      </c>
      <c r="D94" s="23">
        <v>4</v>
      </c>
      <c r="E94" s="33">
        <v>1</v>
      </c>
      <c r="F94" s="37">
        <v>1</v>
      </c>
      <c r="G94" s="37">
        <v>1</v>
      </c>
      <c r="H94" s="33"/>
      <c r="I94" s="33"/>
      <c r="J94" s="33"/>
      <c r="K94" s="33"/>
      <c r="L94" s="38"/>
      <c r="M94" s="39"/>
      <c r="N94" s="39"/>
    </row>
    <row r="95" spans="1:14" ht="15.75" customHeight="1">
      <c r="A95" s="31" t="s">
        <v>209</v>
      </c>
      <c r="B95" s="44" t="s">
        <v>210</v>
      </c>
      <c r="C95" s="25">
        <f t="shared" si="7"/>
        <v>0</v>
      </c>
      <c r="D95" s="36">
        <v>0</v>
      </c>
      <c r="E95" s="33">
        <v>0</v>
      </c>
      <c r="F95" s="37">
        <v>0</v>
      </c>
      <c r="G95" s="37">
        <v>0</v>
      </c>
      <c r="H95" s="33"/>
      <c r="I95" s="33"/>
      <c r="J95" s="33"/>
      <c r="K95" s="33"/>
      <c r="L95" s="38"/>
      <c r="M95" s="39"/>
      <c r="N95" s="39"/>
    </row>
    <row r="96" spans="1:14" ht="15.75" customHeight="1">
      <c r="A96" s="31" t="s">
        <v>211</v>
      </c>
      <c r="B96" s="24" t="s">
        <v>212</v>
      </c>
      <c r="C96" s="25">
        <f t="shared" si="7"/>
        <v>0</v>
      </c>
      <c r="D96" s="36">
        <v>0</v>
      </c>
      <c r="E96" s="33">
        <v>0</v>
      </c>
      <c r="F96" s="37">
        <v>0</v>
      </c>
      <c r="G96" s="37">
        <v>0</v>
      </c>
      <c r="H96" s="84"/>
      <c r="I96" s="33"/>
      <c r="J96" s="33"/>
      <c r="K96" s="33"/>
      <c r="L96" s="38"/>
      <c r="M96" s="39"/>
      <c r="N96" s="39"/>
    </row>
    <row r="97" spans="1:14" ht="15.75" customHeight="1">
      <c r="A97" s="31" t="s">
        <v>215</v>
      </c>
      <c r="B97" s="24" t="s">
        <v>216</v>
      </c>
      <c r="C97" s="25">
        <f t="shared" si="7"/>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7"/>
        <v>0</v>
      </c>
      <c r="D99" s="36">
        <v>0</v>
      </c>
      <c r="E99" s="33">
        <v>0</v>
      </c>
      <c r="F99" s="37">
        <v>0</v>
      </c>
      <c r="G99" s="37">
        <v>0</v>
      </c>
      <c r="H99" s="33"/>
      <c r="I99" s="33"/>
      <c r="J99" s="33"/>
      <c r="K99" s="33"/>
      <c r="L99" s="52"/>
      <c r="M99" s="39"/>
      <c r="N99" s="39"/>
    </row>
    <row r="100" spans="1:14" ht="15.75" customHeight="1">
      <c r="A100" s="47" t="s">
        <v>221</v>
      </c>
      <c r="B100" s="53" t="s">
        <v>222</v>
      </c>
      <c r="C100" s="25">
        <f t="shared" si="7"/>
        <v>1</v>
      </c>
      <c r="D100" s="36">
        <v>4</v>
      </c>
      <c r="E100" s="33">
        <v>1</v>
      </c>
      <c r="F100" s="37">
        <v>1</v>
      </c>
      <c r="G100" s="37">
        <v>1</v>
      </c>
      <c r="H100" s="33"/>
      <c r="I100" s="33"/>
      <c r="J100" s="33"/>
      <c r="K100" s="33"/>
      <c r="L100" s="52"/>
      <c r="M100" s="39"/>
      <c r="N100" s="39"/>
    </row>
    <row r="101" spans="1:14" ht="15.75" customHeight="1">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7"/>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si="8"/>
        <v>1</v>
      </c>
      <c r="D119" s="36">
        <v>4</v>
      </c>
      <c r="E119" s="33">
        <v>1</v>
      </c>
      <c r="F119" s="37">
        <v>1</v>
      </c>
      <c r="G119" s="37">
        <v>1</v>
      </c>
      <c r="H119" s="33"/>
      <c r="I119" s="33"/>
      <c r="J119" s="33"/>
      <c r="K119" s="33"/>
      <c r="L119" s="38"/>
      <c r="M119" s="39"/>
      <c r="N119" s="39"/>
    </row>
    <row r="120" spans="1:14" ht="15.75" customHeight="1">
      <c r="A120" s="31" t="s">
        <v>267</v>
      </c>
      <c r="B120" s="45" t="s">
        <v>268</v>
      </c>
      <c r="C120" s="25">
        <f t="shared" si="8"/>
        <v>1</v>
      </c>
      <c r="D120" s="36">
        <v>7.5</v>
      </c>
      <c r="E120" s="33">
        <v>1</v>
      </c>
      <c r="F120" s="37">
        <v>1</v>
      </c>
      <c r="G120" s="37">
        <v>1</v>
      </c>
      <c r="H120" s="33"/>
      <c r="I120" s="33"/>
      <c r="J120" s="33"/>
      <c r="K120" s="33"/>
      <c r="L120" s="38"/>
      <c r="M120" s="39"/>
      <c r="N120" s="39"/>
    </row>
    <row r="121" spans="1:14" ht="15.75" customHeight="1">
      <c r="A121" s="31" t="s">
        <v>269</v>
      </c>
      <c r="B121" s="45" t="s">
        <v>270</v>
      </c>
      <c r="C121" s="25">
        <f t="shared" si="8"/>
        <v>0</v>
      </c>
      <c r="D121" s="36">
        <v>0</v>
      </c>
      <c r="E121" s="33">
        <v>0</v>
      </c>
      <c r="F121" s="37">
        <v>0</v>
      </c>
      <c r="G121" s="37">
        <v>0</v>
      </c>
      <c r="H121" s="33"/>
      <c r="I121" s="33"/>
      <c r="J121" s="33"/>
      <c r="K121" s="33"/>
      <c r="L121" s="38"/>
      <c r="M121" s="39"/>
      <c r="N121" s="39"/>
    </row>
    <row r="122" spans="1:14" ht="15.75" customHeight="1">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c r="A123" s="31" t="s">
        <v>273</v>
      </c>
      <c r="B123" s="44" t="s">
        <v>274</v>
      </c>
      <c r="C123" s="25">
        <f t="shared" si="8"/>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9"/>
        <v>0</v>
      </c>
      <c r="D127" s="36">
        <v>0</v>
      </c>
      <c r="E127" s="33">
        <v>0</v>
      </c>
      <c r="F127" s="37">
        <v>0</v>
      </c>
      <c r="G127" s="37">
        <v>0</v>
      </c>
      <c r="H127" s="26"/>
      <c r="I127" s="26"/>
      <c r="J127" s="26"/>
      <c r="K127" s="26"/>
      <c r="L127" s="54"/>
      <c r="M127" s="55"/>
      <c r="N127" s="55"/>
    </row>
    <row r="128" spans="1:14">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9"/>
        <v>1</v>
      </c>
      <c r="D130" s="23">
        <v>7.5</v>
      </c>
      <c r="E130" s="33">
        <v>1</v>
      </c>
      <c r="F130" s="37">
        <v>1</v>
      </c>
      <c r="G130" s="37">
        <v>1</v>
      </c>
      <c r="H130" s="33"/>
      <c r="I130" s="33"/>
      <c r="J130" s="33"/>
      <c r="K130" s="33"/>
      <c r="L130" s="38"/>
      <c r="M130" s="39"/>
      <c r="N130" s="39"/>
    </row>
    <row r="131" spans="1:14">
      <c r="A131" s="47" t="s">
        <v>291</v>
      </c>
      <c r="B131" s="53" t="s">
        <v>292</v>
      </c>
      <c r="C131" s="25">
        <f t="shared" si="9"/>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24" activePane="bottomRight" state="frozen"/>
      <selection activeCell="D38" sqref="D38"/>
      <selection pane="topRight" activeCell="D38" sqref="D38"/>
      <selection pane="bottomLeft" activeCell="D38" sqref="D38"/>
      <selection pane="bottomRight" activeCell="D71" sqref="D7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01" t="s">
        <v>6</v>
      </c>
      <c r="H5" s="101"/>
      <c r="I5" s="101"/>
      <c r="J5" s="101"/>
      <c r="K5" s="10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56" activePane="bottomRight" state="frozen"/>
      <selection activeCell="D38" sqref="D38"/>
      <selection pane="topRight" activeCell="D38" sqref="D38"/>
      <selection pane="bottomLeft" activeCell="D38" sqref="D38"/>
      <selection pane="bottomRight" activeCell="D50" sqref="D50"/>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01" t="s">
        <v>6</v>
      </c>
      <c r="H5" s="101"/>
      <c r="I5" s="101"/>
      <c r="J5" s="101"/>
      <c r="K5" s="10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58"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01" t="s">
        <v>6</v>
      </c>
      <c r="H5" s="101"/>
      <c r="I5" s="101"/>
      <c r="J5" s="101"/>
      <c r="K5" s="10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64"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01" t="s">
        <v>6</v>
      </c>
      <c r="H5" s="101"/>
      <c r="I5" s="101"/>
      <c r="J5" s="101"/>
      <c r="K5" s="10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55"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01" t="s">
        <v>6</v>
      </c>
      <c r="H5" s="101"/>
      <c r="I5" s="101"/>
      <c r="J5" s="101"/>
      <c r="K5" s="10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CE0D96F067CD74B8E0D63C8A9BA2DC6" ma:contentTypeVersion="96" ma:contentTypeDescription="" ma:contentTypeScope="" ma:versionID="8dbc4a6dd86535a0eb6321ea712afac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2016-11-23T08:00:00+00:00</OpenedDate>
    <Date1 xmlns="dc463f71-b30c-4ab2-9473-d307f9d35888">2016-11-23T08:00:00+00:00</Date1>
    <IsDocumentOrder xmlns="dc463f71-b30c-4ab2-9473-d307f9d35888" xsi:nil="true"/>
    <IsHighlyConfidential xmlns="dc463f71-b30c-4ab2-9473-d307f9d35888">false</IsHighlyConfidential>
    <CaseCompanyNames xmlns="dc463f71-b30c-4ab2-9473-d307f9d35888">US Ecology Washington, Inc.</CaseCompanyNames>
    <DocketNumber xmlns="dc463f71-b30c-4ab2-9473-d307f9d35888">161237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F9E2CBA-6221-49FE-8C7E-6AA5B171ECAB}"/>
</file>

<file path=customXml/itemProps2.xml><?xml version="1.0" encoding="utf-8"?>
<ds:datastoreItem xmlns:ds="http://schemas.openxmlformats.org/officeDocument/2006/customXml" ds:itemID="{57EEC864-AC5E-4DB1-A5F6-7DA5417CCAE5}"/>
</file>

<file path=customXml/itemProps3.xml><?xml version="1.0" encoding="utf-8"?>
<ds:datastoreItem xmlns:ds="http://schemas.openxmlformats.org/officeDocument/2006/customXml" ds:itemID="{A4F76E80-CB45-4D29-B27B-B6B63F2687D6}"/>
</file>

<file path=customXml/itemProps4.xml><?xml version="1.0" encoding="utf-8"?>
<ds:datastoreItem xmlns:ds="http://schemas.openxmlformats.org/officeDocument/2006/customXml" ds:itemID="{39F18EA9-36A1-4376-8CF1-CFC8CEBFE9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2017</vt:lpstr>
      <vt:lpstr>2017 (2)</vt:lpstr>
      <vt:lpstr>2016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'2016 (2)'!Print_Area</vt:lpstr>
      <vt:lpstr>'2017'!Print_Area</vt:lpstr>
      <vt:lpstr>'2017 (2)'!Print_Area</vt:lpstr>
      <vt:lpstr>'2009'!Print_Titles</vt:lpstr>
      <vt:lpstr>'2010'!Print_Titles</vt:lpstr>
      <vt:lpstr>'2011'!Print_Titles</vt:lpstr>
      <vt:lpstr>'2012'!Print_Titles</vt:lpstr>
      <vt:lpstr>'2013'!Print_Titles</vt:lpstr>
      <vt:lpstr>'2014'!Print_Titles</vt:lpstr>
      <vt:lpstr>'2015'!Print_Titles</vt:lpstr>
      <vt:lpstr>'2016'!Print_Titles</vt:lpstr>
      <vt:lpstr>'2016 (2)'!Print_Titles</vt:lpstr>
      <vt:lpstr>'2017'!Print_Titles</vt:lpstr>
      <vt:lpstr>'2017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2016-11-22T17:40:42Z</cp:lastPrinted>
  <dcterms:created xsi:type="dcterms:W3CDTF">2009-03-20T17:00:48Z</dcterms:created>
  <dcterms:modified xsi:type="dcterms:W3CDTF">2016-11-22T17:40:55Z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0x0101006E56B4D1795A2E4DB2F0B01679ED314A005CE0D96F067CD74B8E0D63C8A9BA2DC6</vt:lpwstr>
  </property>
  <property fmtid="{D5CDD505-2E9C-101B-9397-08002B2CF9AE}" pid="3" name="_docset_NoMedatataSyncRequired">
    <vt:lpwstr>False</vt:lpwstr>
  </property>
</Properties>
</file>