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1. Monday May 05-16-2016\Gray's Harbor Tariff\"/>
    </mc:Choice>
  </mc:AlternateContent>
  <bookViews>
    <workbookView xWindow="120" yWindow="120" windowWidth="28610" windowHeight="10160"/>
  </bookViews>
  <sheets>
    <sheet name="Gray's Harbor Comm Credit" sheetId="1" r:id="rId1"/>
  </sheets>
  <definedNames>
    <definedName name="BREMAIR_COST_of_SERVICE_STUDY">#REF!</definedName>
    <definedName name="_xlnm.Print_Area" localSheetId="0">'Gray''s Harbor Comm Credit'!$A$2:$N$41</definedName>
    <definedName name="_xlnm.Print_Titles" localSheetId="0">'Gray''s Harbor Comm Credit'!$A:$A,'Gray''s Harbor Comm Credit'!$2:$6</definedName>
    <definedName name="Print1">#REF!</definedName>
    <definedName name="Print2">#REF!</definedName>
  </definedNames>
  <calcPr calcId="152511" concurrentManualCount="4"/>
</workbook>
</file>

<file path=xl/calcChain.xml><?xml version="1.0" encoding="utf-8"?>
<calcChain xmlns="http://schemas.openxmlformats.org/spreadsheetml/2006/main">
  <c r="N9" i="1" l="1"/>
  <c r="L16" i="1"/>
  <c r="L20" i="1" s="1"/>
  <c r="L22" i="1" s="1"/>
  <c r="N18" i="1"/>
  <c r="K16" i="1"/>
  <c r="K20" i="1" s="1"/>
  <c r="K22" i="1" s="1"/>
  <c r="J16" i="1"/>
  <c r="J20" i="1" s="1"/>
  <c r="J22" i="1" s="1"/>
  <c r="I16" i="1"/>
  <c r="I20" i="1" s="1"/>
  <c r="I22" i="1" s="1"/>
  <c r="H16" i="1"/>
  <c r="H20" i="1" s="1"/>
  <c r="H22" i="1" s="1"/>
  <c r="G16" i="1"/>
  <c r="G20" i="1" s="1"/>
  <c r="G22" i="1" s="1"/>
  <c r="F16" i="1"/>
  <c r="F20" i="1" s="1"/>
  <c r="F22" i="1" s="1"/>
  <c r="E16" i="1"/>
  <c r="E20" i="1" s="1"/>
  <c r="E22" i="1" s="1"/>
  <c r="D16" i="1"/>
  <c r="D20" i="1" s="1"/>
  <c r="D22" i="1" s="1"/>
  <c r="C16" i="1"/>
  <c r="C20" i="1" s="1"/>
  <c r="C22" i="1" s="1"/>
  <c r="B16" i="1"/>
  <c r="B20" i="1" s="1"/>
  <c r="B22" i="1" s="1"/>
  <c r="M16" i="1" l="1"/>
  <c r="M20" i="1" s="1"/>
  <c r="M22" i="1" s="1"/>
  <c r="N22" i="1" s="1"/>
  <c r="N24" i="1" s="1"/>
  <c r="N16" i="1" l="1"/>
  <c r="N25" i="1" l="1"/>
  <c r="N26" i="1" s="1"/>
  <c r="N29" i="1" s="1"/>
  <c r="N30" i="1" l="1"/>
  <c r="P29" i="1"/>
</calcChain>
</file>

<file path=xl/sharedStrings.xml><?xml version="1.0" encoding="utf-8"?>
<sst xmlns="http://schemas.openxmlformats.org/spreadsheetml/2006/main" count="21" uniqueCount="19">
  <si>
    <t>Gray's Harbor Disposal</t>
  </si>
  <si>
    <t>Total</t>
  </si>
  <si>
    <t>Tons</t>
  </si>
  <si>
    <t>Co-Mingled</t>
  </si>
  <si>
    <t>Revenue</t>
  </si>
  <si>
    <t>Customers</t>
  </si>
  <si>
    <t>Actual Earned</t>
  </si>
  <si>
    <t>Projected Earned</t>
  </si>
  <si>
    <t>Over (Under) Earned:</t>
  </si>
  <si>
    <t>New Commodity Credit:</t>
  </si>
  <si>
    <t>Old Credit:</t>
  </si>
  <si>
    <t>Difference:</t>
  </si>
  <si>
    <t>Revenue Impact:</t>
  </si>
  <si>
    <t>Commodity Credit Calculation</t>
  </si>
  <si>
    <t>(Under)/Over Earned</t>
  </si>
  <si>
    <t>Harold LeMay Enterprises, Inc. G-98</t>
  </si>
  <si>
    <t>12-Month Average Projection:</t>
  </si>
  <si>
    <t xml:space="preserve">Market Value/Ton </t>
  </si>
  <si>
    <t>Effective 7/1/2016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</si>
</sst>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&quot;$&quot;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Border="0" applyAlignment="0"/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3" applyFont="1"/>
    <xf numFmtId="0" fontId="3" fillId="0" borderId="0" xfId="3" applyFont="1"/>
    <xf numFmtId="0" fontId="3" fillId="0" borderId="0" xfId="3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/>
    <xf numFmtId="0" fontId="3" fillId="0" borderId="0" xfId="3" applyFont="1" applyFill="1"/>
    <xf numFmtId="0" fontId="1" fillId="0" borderId="0" xfId="3" applyFont="1"/>
    <xf numFmtId="0" fontId="1" fillId="0" borderId="0" xfId="4" applyAlignment="1">
      <alignment horizontal="center"/>
    </xf>
    <xf numFmtId="0" fontId="1" fillId="0" borderId="0" xfId="3" applyFont="1" applyFill="1" applyBorder="1"/>
    <xf numFmtId="0" fontId="1" fillId="0" borderId="0" xfId="3" applyFont="1" applyFill="1"/>
    <xf numFmtId="0" fontId="1" fillId="0" borderId="0" xfId="3" applyFont="1" applyAlignment="1">
      <alignment horizontal="center"/>
    </xf>
    <xf numFmtId="17" fontId="5" fillId="0" borderId="0" xfId="3" quotePrefix="1" applyNumberFormat="1" applyFont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165" fontId="1" fillId="0" borderId="0" xfId="1" applyNumberFormat="1" applyFont="1" applyFill="1" applyBorder="1"/>
    <xf numFmtId="165" fontId="1" fillId="0" borderId="0" xfId="1" applyNumberFormat="1" applyFont="1"/>
    <xf numFmtId="165" fontId="1" fillId="0" borderId="0" xfId="3" applyNumberFormat="1" applyFont="1" applyAlignment="1">
      <alignment horizontal="center"/>
    </xf>
    <xf numFmtId="0" fontId="1" fillId="0" borderId="0" xfId="3" applyFont="1" applyFill="1" applyAlignment="1">
      <alignment horizontal="center"/>
    </xf>
    <xf numFmtId="0" fontId="5" fillId="0" borderId="0" xfId="3" applyFont="1" applyAlignment="1">
      <alignment horizontal="left"/>
    </xf>
    <xf numFmtId="17" fontId="1" fillId="0" borderId="0" xfId="3" quotePrefix="1" applyNumberFormat="1" applyFont="1" applyAlignment="1">
      <alignment horizontal="center"/>
    </xf>
    <xf numFmtId="43" fontId="1" fillId="0" borderId="0" xfId="1" applyFont="1" applyFill="1" applyBorder="1"/>
    <xf numFmtId="4" fontId="1" fillId="0" borderId="0" xfId="1" applyNumberFormat="1" applyFont="1" applyFill="1" applyBorder="1"/>
    <xf numFmtId="4" fontId="1" fillId="0" borderId="0" xfId="1" applyNumberFormat="1" applyFont="1"/>
    <xf numFmtId="4" fontId="1" fillId="0" borderId="0" xfId="3" applyNumberFormat="1" applyFont="1"/>
    <xf numFmtId="166" fontId="1" fillId="0" borderId="0" xfId="3" applyNumberFormat="1" applyFont="1" applyFill="1"/>
    <xf numFmtId="166" fontId="1" fillId="0" borderId="0" xfId="3" applyNumberFormat="1" applyFont="1" applyFill="1" applyBorder="1"/>
    <xf numFmtId="4" fontId="1" fillId="0" borderId="0" xfId="1" applyNumberFormat="1" applyFont="1" applyFill="1"/>
    <xf numFmtId="44" fontId="1" fillId="0" borderId="0" xfId="2" applyFont="1" applyFill="1" applyBorder="1"/>
    <xf numFmtId="43" fontId="1" fillId="0" borderId="0" xfId="3" applyNumberFormat="1" applyFont="1"/>
    <xf numFmtId="43" fontId="1" fillId="0" borderId="0" xfId="3" applyNumberFormat="1" applyFont="1" applyFill="1"/>
    <xf numFmtId="164" fontId="1" fillId="0" borderId="0" xfId="3" applyNumberFormat="1" applyFont="1"/>
    <xf numFmtId="3" fontId="1" fillId="0" borderId="0" xfId="3" applyNumberFormat="1" applyFont="1" applyFill="1" applyBorder="1"/>
    <xf numFmtId="0" fontId="5" fillId="0" borderId="0" xfId="3" applyFont="1"/>
    <xf numFmtId="17" fontId="1" fillId="0" borderId="0" xfId="3" applyNumberFormat="1" applyFont="1"/>
    <xf numFmtId="17" fontId="1" fillId="0" borderId="0" xfId="3" applyNumberFormat="1" applyFont="1" applyFill="1"/>
    <xf numFmtId="4" fontId="1" fillId="0" borderId="0" xfId="3" applyNumberFormat="1" applyFont="1" applyFill="1"/>
    <xf numFmtId="168" fontId="1" fillId="0" borderId="0" xfId="3" applyNumberFormat="1" applyFont="1"/>
    <xf numFmtId="3" fontId="1" fillId="0" borderId="0" xfId="1" applyNumberFormat="1" applyFont="1" applyFill="1" applyBorder="1"/>
    <xf numFmtId="168" fontId="1" fillId="0" borderId="0" xfId="3" applyNumberFormat="1" applyFont="1" applyFill="1" applyBorder="1"/>
    <xf numFmtId="7" fontId="1" fillId="0" borderId="0" xfId="1" applyNumberFormat="1" applyFont="1" applyFill="1"/>
    <xf numFmtId="168" fontId="1" fillId="0" borderId="0" xfId="3" applyNumberFormat="1" applyFont="1" applyFill="1"/>
    <xf numFmtId="4" fontId="1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168" fontId="1" fillId="0" borderId="0" xfId="1" applyNumberFormat="1" applyFont="1" applyBorder="1"/>
    <xf numFmtId="4" fontId="1" fillId="0" borderId="0" xfId="5" applyNumberFormat="1" applyFill="1" applyBorder="1"/>
    <xf numFmtId="43" fontId="1" fillId="0" borderId="0" xfId="1" applyNumberFormat="1" applyFont="1"/>
    <xf numFmtId="0" fontId="5" fillId="0" borderId="0" xfId="5" applyFont="1"/>
    <xf numFmtId="168" fontId="5" fillId="0" borderId="0" xfId="1" applyNumberFormat="1" applyFont="1" applyBorder="1"/>
    <xf numFmtId="43" fontId="5" fillId="0" borderId="0" xfId="1" applyNumberFormat="1" applyFont="1"/>
    <xf numFmtId="4" fontId="6" fillId="0" borderId="0" xfId="5" applyNumberFormat="1" applyFont="1" applyFill="1" applyBorder="1"/>
    <xf numFmtId="4" fontId="5" fillId="0" borderId="0" xfId="5" applyNumberFormat="1" applyFont="1" applyFill="1" applyBorder="1"/>
    <xf numFmtId="164" fontId="1" fillId="0" borderId="0" xfId="3" applyNumberFormat="1" applyFont="1" applyFill="1" applyBorder="1"/>
    <xf numFmtId="0" fontId="1" fillId="0" borderId="0" xfId="3" applyFont="1" applyAlignment="1">
      <alignment horizontal="right"/>
    </xf>
    <xf numFmtId="169" fontId="1" fillId="0" borderId="0" xfId="6" applyNumberFormat="1" applyBorder="1"/>
    <xf numFmtId="3" fontId="5" fillId="0" borderId="0" xfId="1" applyNumberFormat="1" applyFont="1" applyFill="1" applyBorder="1"/>
    <xf numFmtId="43" fontId="1" fillId="0" borderId="0" xfId="3" applyNumberFormat="1" applyFont="1" applyFill="1" applyBorder="1"/>
    <xf numFmtId="37" fontId="1" fillId="0" borderId="0" xfId="3" applyNumberFormat="1" applyFont="1"/>
    <xf numFmtId="164" fontId="1" fillId="0" borderId="0" xfId="3" applyNumberFormat="1" applyFont="1" applyFill="1" applyAlignment="1">
      <alignment horizontal="right"/>
    </xf>
    <xf numFmtId="43" fontId="5" fillId="0" borderId="0" xfId="1" applyFont="1" applyFill="1" applyBorder="1"/>
    <xf numFmtId="44" fontId="1" fillId="0" borderId="0" xfId="3" applyNumberFormat="1" applyFont="1" applyFill="1" applyBorder="1"/>
    <xf numFmtId="44" fontId="1" fillId="0" borderId="0" xfId="2" applyFont="1" applyFill="1"/>
    <xf numFmtId="167" fontId="5" fillId="0" borderId="0" xfId="2" applyNumberFormat="1" applyFont="1" applyFill="1" applyBorder="1"/>
    <xf numFmtId="164" fontId="5" fillId="0" borderId="0" xfId="1" applyNumberFormat="1" applyFont="1" applyFill="1" applyBorder="1"/>
    <xf numFmtId="43" fontId="1" fillId="0" borderId="0" xfId="1" applyFont="1" applyFill="1"/>
    <xf numFmtId="167" fontId="1" fillId="0" borderId="0" xfId="2" applyNumberFormat="1" applyFont="1" applyFill="1"/>
    <xf numFmtId="164" fontId="1" fillId="0" borderId="0" xfId="1" applyNumberFormat="1" applyFont="1" applyFill="1"/>
    <xf numFmtId="0" fontId="1" fillId="0" borderId="0" xfId="3" applyFont="1" applyFill="1" applyBorder="1" applyAlignment="1">
      <alignment horizontal="right"/>
    </xf>
    <xf numFmtId="0" fontId="7" fillId="0" borderId="0" xfId="3" applyFont="1" applyFill="1" applyBorder="1"/>
    <xf numFmtId="164" fontId="1" fillId="0" borderId="0" xfId="1" applyNumberFormat="1" applyFont="1" applyFill="1" applyBorder="1" applyAlignment="1">
      <alignment horizontal="right"/>
    </xf>
    <xf numFmtId="43" fontId="1" fillId="0" borderId="0" xfId="1" applyNumberFormat="1" applyFont="1" applyFill="1" applyBorder="1"/>
    <xf numFmtId="44" fontId="5" fillId="0" borderId="0" xfId="2" applyFont="1" applyFill="1" applyAlignment="1">
      <alignment horizontal="left"/>
    </xf>
    <xf numFmtId="44" fontId="5" fillId="0" borderId="0" xfId="2" applyFont="1" applyFill="1"/>
    <xf numFmtId="44" fontId="5" fillId="0" borderId="0" xfId="2" applyFont="1" applyFill="1" applyBorder="1"/>
    <xf numFmtId="167" fontId="1" fillId="0" borderId="0" xfId="3" applyNumberFormat="1" applyFont="1"/>
    <xf numFmtId="44" fontId="1" fillId="0" borderId="0" xfId="2" applyFont="1" applyBorder="1"/>
    <xf numFmtId="9" fontId="1" fillId="0" borderId="0" xfId="8" applyFont="1"/>
  </cellXfs>
  <cellStyles count="9">
    <cellStyle name="Comma" xfId="1" builtinId="3"/>
    <cellStyle name="Currency" xfId="2" builtinId="4"/>
    <cellStyle name="Normal" xfId="0" builtinId="0"/>
    <cellStyle name="Normal_Harbor 1-1-2006" xfId="3"/>
    <cellStyle name="Normal_Joe's 1-1-2004" xfId="5"/>
    <cellStyle name="Normal_Pacific 1-1-06_Rural Grays Harbor Recycle tracking_IW 2-1-2012" xfId="4"/>
    <cellStyle name="Normal_Rural 1-1-2006" xfId="6"/>
    <cellStyle name="Percent" xfId="8" builtinId="5"/>
    <cellStyle name="STYLE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48"/>
  <sheetViews>
    <sheetView tabSelected="1" zoomScaleNormal="100" workbookViewId="0">
      <pane xSplit="1" ySplit="6" topLeftCell="B7" activePane="bottomRight" state="frozen"/>
      <selection activeCell="I36" sqref="I36"/>
      <selection pane="topRight" activeCell="I36" sqref="I36"/>
      <selection pane="bottomLeft" activeCell="I36" sqref="I36"/>
      <selection pane="bottomRight" activeCell="Q33" sqref="Q33"/>
    </sheetView>
  </sheetViews>
  <sheetFormatPr defaultColWidth="9.1796875" defaultRowHeight="12.5" x14ac:dyDescent="0.25"/>
  <cols>
    <col min="1" max="1" width="22.453125" style="7" customWidth="1"/>
    <col min="2" max="8" width="10.81640625" style="7" bestFit="1" customWidth="1"/>
    <col min="9" max="9" width="12.26953125" style="7" customWidth="1"/>
    <col min="10" max="10" width="10.81640625" style="7" bestFit="1" customWidth="1"/>
    <col min="11" max="11" width="12.1796875" style="7" customWidth="1"/>
    <col min="12" max="12" width="11.81640625" style="7" customWidth="1"/>
    <col min="13" max="13" width="13" style="7" customWidth="1"/>
    <col min="14" max="14" width="11.81640625" style="9" bestFit="1" customWidth="1"/>
    <col min="15" max="15" width="1.81640625" style="9" customWidth="1"/>
    <col min="16" max="17" width="9.54296875" style="9" customWidth="1"/>
    <col min="18" max="18" width="9.54296875" style="7" customWidth="1"/>
    <col min="19" max="25" width="9.1796875" style="7" customWidth="1"/>
    <col min="26" max="26" width="9.1796875" style="7"/>
    <col min="27" max="27" width="11.26953125" style="7" bestFit="1" customWidth="1"/>
    <col min="28" max="32" width="9.1796875" style="7"/>
    <col min="33" max="33" width="9.81640625" style="7" bestFit="1" customWidth="1"/>
    <col min="34" max="34" width="9.26953125" style="7" bestFit="1" customWidth="1"/>
    <col min="35" max="35" width="9.81640625" style="7" bestFit="1" customWidth="1"/>
    <col min="36" max="36" width="9.26953125" style="10" bestFit="1" customWidth="1"/>
    <col min="37" max="37" width="9.81640625" style="10" bestFit="1" customWidth="1"/>
    <col min="38" max="38" width="9.26953125" style="10" bestFit="1" customWidth="1"/>
    <col min="39" max="39" width="9.81640625" style="10" bestFit="1" customWidth="1"/>
    <col min="40" max="40" width="9.1796875" style="10"/>
    <col min="41" max="41" width="9.81640625" style="10" bestFit="1" customWidth="1"/>
    <col min="42" max="42" width="0" style="10" hidden="1" customWidth="1"/>
    <col min="43" max="43" width="9.81640625" style="10" hidden="1" customWidth="1"/>
    <col min="44" max="44" width="0" style="10" hidden="1" customWidth="1"/>
    <col min="45" max="45" width="9.81640625" style="10" hidden="1" customWidth="1"/>
    <col min="46" max="46" width="0" style="10" hidden="1" customWidth="1"/>
    <col min="47" max="47" width="9.81640625" style="10" hidden="1" customWidth="1"/>
    <col min="48" max="52" width="0" style="10" hidden="1" customWidth="1"/>
    <col min="53" max="57" width="9.1796875" style="10"/>
    <col min="58" max="61" width="0" style="10" hidden="1" customWidth="1"/>
    <col min="62" max="82" width="9.1796875" style="10"/>
    <col min="83" max="16384" width="9.1796875" style="7"/>
  </cols>
  <sheetData>
    <row r="1" spans="1:82" ht="14.25" customHeight="1" x14ac:dyDescent="0.3">
      <c r="A1" s="1" t="s">
        <v>15</v>
      </c>
    </row>
    <row r="2" spans="1:82" s="2" customFormat="1" ht="14.25" customHeight="1" x14ac:dyDescent="0.3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35">
      <c r="A3" s="1" t="s">
        <v>13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35">
      <c r="A4" s="1" t="s">
        <v>18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ht="13" x14ac:dyDescent="0.3">
      <c r="B6" s="12">
        <v>42125</v>
      </c>
      <c r="C6" s="12">
        <v>42156</v>
      </c>
      <c r="D6" s="12">
        <v>42186</v>
      </c>
      <c r="E6" s="12">
        <v>42217</v>
      </c>
      <c r="F6" s="12">
        <v>42248</v>
      </c>
      <c r="G6" s="12">
        <v>42278</v>
      </c>
      <c r="H6" s="12">
        <v>42309</v>
      </c>
      <c r="I6" s="12">
        <v>42339</v>
      </c>
      <c r="J6" s="12">
        <v>42370</v>
      </c>
      <c r="K6" s="12">
        <v>42401</v>
      </c>
      <c r="L6" s="12">
        <v>42430</v>
      </c>
      <c r="M6" s="12">
        <v>42461</v>
      </c>
      <c r="N6" s="13" t="s">
        <v>1</v>
      </c>
      <c r="O6" s="14"/>
      <c r="P6" s="15"/>
      <c r="Q6" s="15"/>
      <c r="R6" s="16"/>
      <c r="S6" s="16"/>
      <c r="T6" s="16"/>
      <c r="U6" s="16"/>
      <c r="V6" s="17"/>
      <c r="W6" s="17"/>
      <c r="X6" s="17"/>
      <c r="Y6" s="17"/>
      <c r="Z6" s="17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</row>
    <row r="7" spans="1:82" s="11" customFormat="1" ht="13" x14ac:dyDescent="0.3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4"/>
      <c r="P7" s="15"/>
      <c r="Q7" s="15"/>
      <c r="R7" s="16"/>
      <c r="S7" s="16"/>
      <c r="T7" s="16"/>
      <c r="U7" s="16"/>
      <c r="V7" s="17"/>
      <c r="W7" s="17"/>
      <c r="X7" s="17"/>
      <c r="Y7" s="17"/>
      <c r="Z7" s="17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</row>
    <row r="8" spans="1:82" s="11" customFormat="1" ht="13" x14ac:dyDescent="0.3">
      <c r="A8" s="19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9"/>
      <c r="O8" s="14"/>
      <c r="P8" s="15"/>
      <c r="Q8" s="15"/>
      <c r="R8" s="16"/>
      <c r="S8" s="16"/>
      <c r="T8" s="16"/>
      <c r="U8" s="16"/>
      <c r="V8" s="17"/>
      <c r="W8" s="17"/>
      <c r="X8" s="17"/>
      <c r="Y8" s="17"/>
      <c r="Z8" s="17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</row>
    <row r="9" spans="1:82" ht="13" x14ac:dyDescent="0.3">
      <c r="A9" s="7" t="s">
        <v>3</v>
      </c>
      <c r="B9" s="65">
        <v>74.000000000000014</v>
      </c>
      <c r="C9" s="65">
        <v>84.4</v>
      </c>
      <c r="D9" s="65">
        <v>92.47999999999999</v>
      </c>
      <c r="E9" s="65">
        <v>83.599999999999966</v>
      </c>
      <c r="F9" s="65">
        <v>94.83</v>
      </c>
      <c r="G9" s="65">
        <v>80.14</v>
      </c>
      <c r="H9" s="65">
        <v>83.500000000000014</v>
      </c>
      <c r="I9" s="65">
        <v>101.06</v>
      </c>
      <c r="J9" s="65">
        <v>84.45</v>
      </c>
      <c r="K9" s="65">
        <v>74.529999999999987</v>
      </c>
      <c r="L9" s="65">
        <v>76.25</v>
      </c>
      <c r="M9" s="65">
        <v>75</v>
      </c>
      <c r="N9" s="60">
        <f>SUM(B9:M9)</f>
        <v>1004.24</v>
      </c>
      <c r="P9" s="22"/>
      <c r="Q9" s="22"/>
      <c r="R9" s="23"/>
      <c r="S9" s="24"/>
      <c r="T9" s="24"/>
      <c r="U9" s="24"/>
      <c r="V9" s="24"/>
      <c r="W9" s="24"/>
      <c r="X9" s="24"/>
      <c r="Y9" s="24"/>
      <c r="Z9" s="24"/>
    </row>
    <row r="10" spans="1:82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P10" s="22"/>
      <c r="Q10" s="22"/>
      <c r="R10" s="23"/>
      <c r="S10" s="24"/>
      <c r="T10" s="24"/>
      <c r="U10" s="24"/>
      <c r="V10" s="24"/>
      <c r="W10" s="24"/>
      <c r="X10" s="24"/>
      <c r="Y10" s="24"/>
      <c r="Z10" s="24"/>
    </row>
    <row r="11" spans="1:82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6"/>
      <c r="P11" s="22"/>
      <c r="Q11" s="22"/>
      <c r="R11" s="23"/>
      <c r="S11" s="23"/>
      <c r="T11" s="23"/>
      <c r="U11" s="23"/>
      <c r="V11" s="23"/>
      <c r="W11" s="23"/>
      <c r="X11" s="23"/>
      <c r="Y11" s="23"/>
      <c r="Z11" s="23"/>
    </row>
    <row r="12" spans="1:82" ht="13" x14ac:dyDescent="0.3">
      <c r="A12" s="19" t="s">
        <v>17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P12" s="22"/>
      <c r="Q12" s="22"/>
      <c r="R12" s="23"/>
      <c r="S12" s="24"/>
      <c r="T12" s="24"/>
      <c r="U12" s="24"/>
      <c r="V12" s="24"/>
      <c r="W12" s="24"/>
      <c r="X12" s="24"/>
      <c r="Y12" s="24"/>
      <c r="Z12" s="24"/>
    </row>
    <row r="13" spans="1:82" x14ac:dyDescent="0.25">
      <c r="A13" s="7" t="s">
        <v>3</v>
      </c>
      <c r="B13" s="62">
        <v>56.230000000000004</v>
      </c>
      <c r="C13" s="62">
        <v>59.11</v>
      </c>
      <c r="D13" s="62">
        <v>54.41</v>
      </c>
      <c r="E13" s="62">
        <v>45.49</v>
      </c>
      <c r="F13" s="62">
        <v>45.13</v>
      </c>
      <c r="G13" s="62">
        <v>47.19</v>
      </c>
      <c r="H13" s="62">
        <v>45.21</v>
      </c>
      <c r="I13" s="62">
        <v>37.22</v>
      </c>
      <c r="J13" s="62">
        <v>28.82</v>
      </c>
      <c r="K13" s="62">
        <v>26.54</v>
      </c>
      <c r="L13" s="62">
        <v>35.24</v>
      </c>
      <c r="M13" s="62">
        <v>43.06</v>
      </c>
      <c r="N13" s="28"/>
      <c r="P13" s="22"/>
      <c r="Q13" s="22"/>
      <c r="R13" s="23"/>
      <c r="S13" s="24"/>
      <c r="T13" s="24"/>
      <c r="U13" s="24"/>
      <c r="V13" s="24"/>
      <c r="W13" s="24"/>
      <c r="X13" s="24"/>
      <c r="Y13" s="24"/>
      <c r="Z13" s="24"/>
    </row>
    <row r="14" spans="1:82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P14" s="4"/>
      <c r="Q14" s="4"/>
      <c r="R14" s="5"/>
    </row>
    <row r="15" spans="1:82" ht="13" x14ac:dyDescent="0.3">
      <c r="A15" s="19" t="s">
        <v>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P15" s="4"/>
      <c r="Q15" s="4"/>
      <c r="R15" s="23"/>
    </row>
    <row r="16" spans="1:82" ht="13" x14ac:dyDescent="0.3">
      <c r="A16" s="7" t="s">
        <v>3</v>
      </c>
      <c r="B16" s="66">
        <f>B9*B13</f>
        <v>4161.0200000000013</v>
      </c>
      <c r="C16" s="66">
        <f t="shared" ref="C16:M16" si="0">C9*C13</f>
        <v>4988.884</v>
      </c>
      <c r="D16" s="66">
        <f>D9*D13</f>
        <v>5031.8367999999991</v>
      </c>
      <c r="E16" s="66">
        <f t="shared" si="0"/>
        <v>3802.9639999999986</v>
      </c>
      <c r="F16" s="66">
        <f t="shared" si="0"/>
        <v>4279.6779000000006</v>
      </c>
      <c r="G16" s="66">
        <f t="shared" si="0"/>
        <v>3781.8065999999999</v>
      </c>
      <c r="H16" s="66">
        <f t="shared" si="0"/>
        <v>3775.0350000000008</v>
      </c>
      <c r="I16" s="66">
        <f t="shared" si="0"/>
        <v>3761.4531999999999</v>
      </c>
      <c r="J16" s="66">
        <f t="shared" si="0"/>
        <v>2433.8490000000002</v>
      </c>
      <c r="K16" s="66">
        <f t="shared" si="0"/>
        <v>1978.0261999999996</v>
      </c>
      <c r="L16" s="66">
        <f t="shared" si="0"/>
        <v>2687.05</v>
      </c>
      <c r="M16" s="66">
        <f t="shared" si="0"/>
        <v>3229.5</v>
      </c>
      <c r="N16" s="63">
        <f>SUM(B16:M16)</f>
        <v>43911.10270000001</v>
      </c>
      <c r="P16" s="4"/>
      <c r="Q16" s="4"/>
      <c r="R16" s="5"/>
      <c r="S16" s="5"/>
      <c r="T16" s="5"/>
      <c r="U16" s="5"/>
      <c r="V16" s="5"/>
      <c r="W16" s="5"/>
      <c r="X16" s="5"/>
      <c r="Y16" s="5"/>
      <c r="Z16" s="5"/>
      <c r="AA16" s="31"/>
    </row>
    <row r="17" spans="1:121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32"/>
      <c r="P17" s="4"/>
      <c r="Q17" s="4"/>
      <c r="R17" s="5"/>
      <c r="AB17" s="75"/>
    </row>
    <row r="18" spans="1:121" ht="13" x14ac:dyDescent="0.3">
      <c r="A18" s="33" t="s">
        <v>5</v>
      </c>
      <c r="B18" s="67">
        <v>6234</v>
      </c>
      <c r="C18" s="67">
        <v>6277</v>
      </c>
      <c r="D18" s="67">
        <v>6306</v>
      </c>
      <c r="E18" s="67">
        <v>6320</v>
      </c>
      <c r="F18" s="67">
        <v>6303</v>
      </c>
      <c r="G18" s="67">
        <v>6292</v>
      </c>
      <c r="H18" s="67">
        <v>6282</v>
      </c>
      <c r="I18" s="67">
        <v>6244</v>
      </c>
      <c r="J18" s="67">
        <v>6228</v>
      </c>
      <c r="K18" s="67">
        <v>6247</v>
      </c>
      <c r="L18" s="67">
        <v>6272</v>
      </c>
      <c r="M18" s="67">
        <v>6308</v>
      </c>
      <c r="N18" s="64">
        <f>SUM(B18:M18)</f>
        <v>75313</v>
      </c>
      <c r="P18" s="4"/>
      <c r="S18" s="31"/>
      <c r="T18" s="31"/>
      <c r="U18" s="31"/>
      <c r="V18" s="31"/>
      <c r="W18" s="31"/>
      <c r="X18" s="31"/>
      <c r="Y18" s="31"/>
      <c r="Z18" s="31"/>
      <c r="AA18" s="31"/>
      <c r="AG18" s="34"/>
      <c r="AH18" s="34"/>
      <c r="AI18" s="34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</row>
    <row r="19" spans="1:12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32"/>
      <c r="AG19" s="24"/>
      <c r="AH19" s="24"/>
      <c r="AI19" s="24"/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121" x14ac:dyDescent="0.25">
      <c r="A20" s="7" t="s">
        <v>6</v>
      </c>
      <c r="B20" s="37">
        <f>IFERROR(B16/B18,0)</f>
        <v>0.6674719281360284</v>
      </c>
      <c r="C20" s="37">
        <f t="shared" ref="C20:M20" si="1">IFERROR(C16/C18,0)</f>
        <v>0.79478795602995067</v>
      </c>
      <c r="D20" s="37">
        <f t="shared" si="1"/>
        <v>0.7979443070091975</v>
      </c>
      <c r="E20" s="37">
        <f t="shared" si="1"/>
        <v>0.60173481012658203</v>
      </c>
      <c r="F20" s="37">
        <f t="shared" si="1"/>
        <v>0.67899062351261319</v>
      </c>
      <c r="G20" s="37">
        <f t="shared" si="1"/>
        <v>0.60104999999999997</v>
      </c>
      <c r="H20" s="37">
        <f t="shared" si="1"/>
        <v>0.60092884431709659</v>
      </c>
      <c r="I20" s="37">
        <f t="shared" si="1"/>
        <v>0.60241082639333754</v>
      </c>
      <c r="J20" s="37">
        <f t="shared" si="1"/>
        <v>0.39079142581888249</v>
      </c>
      <c r="K20" s="37">
        <f t="shared" si="1"/>
        <v>0.31663617736513522</v>
      </c>
      <c r="L20" s="37">
        <f t="shared" si="1"/>
        <v>0.42841996173469393</v>
      </c>
      <c r="M20" s="37">
        <f t="shared" si="1"/>
        <v>0.51196892834495877</v>
      </c>
      <c r="N20" s="38"/>
      <c r="P20" s="39"/>
      <c r="Q20" s="39"/>
      <c r="R20" s="37"/>
      <c r="S20" s="37"/>
      <c r="T20" s="37"/>
      <c r="U20" s="37"/>
      <c r="V20" s="37"/>
      <c r="W20" s="37"/>
      <c r="X20" s="37"/>
      <c r="Y20" s="37"/>
      <c r="Z20" s="37"/>
      <c r="AG20" s="24"/>
      <c r="AH20" s="24"/>
      <c r="AI20" s="24"/>
      <c r="AJ20" s="36"/>
      <c r="AK20" s="36"/>
      <c r="AL20" s="36"/>
      <c r="AM20" s="36"/>
      <c r="AN20" s="36"/>
      <c r="AO20" s="36"/>
      <c r="AP20" s="36"/>
      <c r="AQ20" s="36"/>
      <c r="AR20" s="36"/>
    </row>
    <row r="21" spans="1:121" x14ac:dyDescent="0.25">
      <c r="A21" s="10" t="s">
        <v>7</v>
      </c>
      <c r="B21" s="40">
        <v>1.02</v>
      </c>
      <c r="C21" s="40">
        <v>1.02</v>
      </c>
      <c r="D21" s="40">
        <v>0.86</v>
      </c>
      <c r="E21" s="40">
        <v>0.86</v>
      </c>
      <c r="F21" s="40">
        <v>0.86</v>
      </c>
      <c r="G21" s="40">
        <v>0.86</v>
      </c>
      <c r="H21" s="40">
        <v>0.86</v>
      </c>
      <c r="I21" s="40">
        <v>0.86</v>
      </c>
      <c r="J21" s="40">
        <v>0.86</v>
      </c>
      <c r="K21" s="40">
        <v>0.86</v>
      </c>
      <c r="L21" s="40">
        <v>0.86</v>
      </c>
      <c r="M21" s="40">
        <v>0.86</v>
      </c>
      <c r="N21" s="38"/>
      <c r="P21" s="39"/>
      <c r="Q21" s="39"/>
      <c r="R21" s="41"/>
      <c r="S21" s="41"/>
      <c r="T21" s="41"/>
      <c r="U21" s="41"/>
      <c r="V21" s="41"/>
      <c r="W21" s="41"/>
      <c r="X21" s="41"/>
      <c r="Y21" s="41"/>
      <c r="Z21" s="41"/>
      <c r="AA21" s="10"/>
      <c r="AB21" s="10"/>
      <c r="AC21" s="10"/>
      <c r="AD21" s="10"/>
      <c r="AE21" s="10"/>
      <c r="AF21" s="10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121" ht="13" x14ac:dyDescent="0.3">
      <c r="A22" s="72" t="s">
        <v>14</v>
      </c>
      <c r="B22" s="73">
        <f>+(B20-B21)*B18</f>
        <v>-2197.6599999999989</v>
      </c>
      <c r="C22" s="73">
        <f t="shared" ref="C22:M22" si="2">+(C20-C21)*C18</f>
        <v>-1413.6559999999997</v>
      </c>
      <c r="D22" s="73">
        <f t="shared" si="2"/>
        <v>-391.3232000000005</v>
      </c>
      <c r="E22" s="73">
        <f t="shared" si="2"/>
        <v>-1632.2360000000015</v>
      </c>
      <c r="F22" s="73">
        <f t="shared" si="2"/>
        <v>-1140.9020999999989</v>
      </c>
      <c r="G22" s="73">
        <f t="shared" si="2"/>
        <v>-1629.3134</v>
      </c>
      <c r="H22" s="73">
        <f t="shared" si="2"/>
        <v>-1627.4849999999992</v>
      </c>
      <c r="I22" s="73">
        <f t="shared" si="2"/>
        <v>-1608.3868000000002</v>
      </c>
      <c r="J22" s="73">
        <f t="shared" si="2"/>
        <v>-2922.2309999999998</v>
      </c>
      <c r="K22" s="73">
        <f t="shared" si="2"/>
        <v>-3394.3937999999998</v>
      </c>
      <c r="L22" s="73">
        <f t="shared" si="2"/>
        <v>-2706.8699999999994</v>
      </c>
      <c r="M22" s="73">
        <f t="shared" si="2"/>
        <v>-2195.38</v>
      </c>
      <c r="N22" s="74">
        <f>SUM(B22:M22)</f>
        <v>-22859.837299999999</v>
      </c>
      <c r="P22" s="4"/>
      <c r="Q22" s="4"/>
      <c r="R22" s="5"/>
      <c r="S22" s="5"/>
      <c r="T22" s="5"/>
      <c r="U22" s="5"/>
      <c r="V22" s="5"/>
      <c r="W22" s="5"/>
      <c r="X22" s="5"/>
      <c r="Y22" s="5"/>
      <c r="Z22" s="5"/>
      <c r="AA22" s="31"/>
      <c r="AG22" s="24"/>
      <c r="AH22" s="24"/>
      <c r="AI22" s="24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</row>
    <row r="23" spans="1:121" x14ac:dyDescent="0.25">
      <c r="I23" s="10"/>
      <c r="N23" s="32"/>
      <c r="AG23" s="24"/>
      <c r="AH23" s="24"/>
      <c r="AI23" s="24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</row>
    <row r="24" spans="1:121" x14ac:dyDescent="0.25">
      <c r="B24" s="42"/>
      <c r="C24" s="43"/>
      <c r="D24" s="43"/>
      <c r="E24" s="43"/>
      <c r="F24" s="43"/>
      <c r="G24" s="43"/>
      <c r="H24" s="43"/>
      <c r="I24" s="44"/>
      <c r="J24" s="44"/>
      <c r="K24" s="44"/>
      <c r="L24" s="44"/>
      <c r="M24" s="44" t="s">
        <v>8</v>
      </c>
      <c r="N24" s="76">
        <f>ROUND(N22/N18,2)</f>
        <v>-0.3</v>
      </c>
      <c r="O24" s="46"/>
      <c r="X24" s="43"/>
      <c r="Y24" s="43"/>
      <c r="Z24" s="43"/>
      <c r="AA24" s="47"/>
      <c r="AB24" s="47"/>
      <c r="AG24" s="24"/>
      <c r="AH24" s="24"/>
      <c r="AI24" s="24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</row>
    <row r="25" spans="1:121" ht="13" x14ac:dyDescent="0.3">
      <c r="A25" s="48"/>
      <c r="B25" s="43"/>
      <c r="C25" s="43"/>
      <c r="D25" s="43"/>
      <c r="E25" s="43"/>
      <c r="F25" s="43"/>
      <c r="G25" s="43"/>
      <c r="H25" s="43"/>
      <c r="I25" s="44"/>
      <c r="J25" s="44"/>
      <c r="K25" s="44"/>
      <c r="L25" s="44"/>
      <c r="M25" s="44" t="s">
        <v>16</v>
      </c>
      <c r="N25" s="45">
        <f>ROUND(N16/N18,2)</f>
        <v>0.57999999999999996</v>
      </c>
      <c r="O25" s="46"/>
      <c r="X25" s="43"/>
      <c r="Y25" s="43"/>
      <c r="Z25" s="43"/>
      <c r="AA25" s="47"/>
      <c r="AB25" s="47"/>
    </row>
    <row r="26" spans="1:121" ht="13" x14ac:dyDescent="0.3">
      <c r="A26" s="48"/>
      <c r="B26" s="43"/>
      <c r="C26" s="43"/>
      <c r="D26" s="43"/>
      <c r="E26" s="43"/>
      <c r="F26" s="43"/>
      <c r="G26" s="43"/>
      <c r="H26" s="43"/>
      <c r="I26" s="44"/>
      <c r="J26" s="44"/>
      <c r="K26" s="44"/>
      <c r="L26" s="44"/>
      <c r="M26" s="44" t="s">
        <v>9</v>
      </c>
      <c r="N26" s="49">
        <f>+N25+N24</f>
        <v>0.27999999999999997</v>
      </c>
      <c r="O26" s="22"/>
      <c r="X26" s="43"/>
      <c r="Y26" s="43"/>
      <c r="Z26" s="43"/>
      <c r="AA26" s="50"/>
      <c r="AB26" s="50"/>
    </row>
    <row r="27" spans="1:121" ht="13" x14ac:dyDescent="0.3">
      <c r="B27" s="43"/>
      <c r="C27" s="43"/>
      <c r="D27" s="43"/>
      <c r="E27" s="43"/>
      <c r="F27" s="43"/>
      <c r="G27" s="43"/>
      <c r="H27" s="43"/>
      <c r="I27" s="44"/>
      <c r="J27" s="44"/>
      <c r="K27" s="44"/>
      <c r="L27" s="44"/>
      <c r="M27" s="44"/>
      <c r="N27" s="45"/>
      <c r="O27" s="51"/>
      <c r="X27" s="43"/>
      <c r="Y27" s="43"/>
      <c r="Z27" s="43"/>
      <c r="AA27" s="50"/>
      <c r="AB27" s="50"/>
    </row>
    <row r="28" spans="1:121" ht="13" x14ac:dyDescent="0.3">
      <c r="B28" s="43"/>
      <c r="C28" s="43"/>
      <c r="D28" s="43"/>
      <c r="E28" s="43"/>
      <c r="F28" s="43"/>
      <c r="G28" s="43"/>
      <c r="H28" s="43"/>
      <c r="I28" s="44"/>
      <c r="J28" s="44"/>
      <c r="K28" s="44"/>
      <c r="L28" s="44"/>
      <c r="M28" s="44" t="s">
        <v>10</v>
      </c>
      <c r="N28" s="45">
        <v>0.65</v>
      </c>
      <c r="O28" s="52"/>
      <c r="X28" s="43"/>
      <c r="Y28" s="43"/>
      <c r="Z28" s="43"/>
      <c r="AA28" s="50"/>
      <c r="AB28" s="50"/>
    </row>
    <row r="29" spans="1:121" ht="13" x14ac:dyDescent="0.3">
      <c r="I29" s="44"/>
      <c r="J29" s="44"/>
      <c r="K29" s="44"/>
      <c r="L29" s="44"/>
      <c r="M29" s="44" t="s">
        <v>11</v>
      </c>
      <c r="N29" s="45">
        <f>N28-N26</f>
        <v>0.37000000000000005</v>
      </c>
      <c r="O29" s="52"/>
      <c r="P29" s="77">
        <f>N29/N28</f>
        <v>0.56923076923076932</v>
      </c>
      <c r="Q29" s="53"/>
      <c r="R29" s="31"/>
      <c r="S29" s="31"/>
      <c r="T29" s="31"/>
      <c r="U29" s="31"/>
      <c r="V29" s="31"/>
      <c r="W29" s="31"/>
      <c r="X29" s="31"/>
      <c r="Z29" s="31"/>
    </row>
    <row r="30" spans="1:121" ht="13" x14ac:dyDescent="0.3">
      <c r="B30" s="54"/>
      <c r="C30" s="54"/>
      <c r="D30" s="54"/>
      <c r="E30" s="54"/>
      <c r="F30" s="54"/>
      <c r="G30" s="54"/>
      <c r="H30" s="54"/>
      <c r="I30" s="44"/>
      <c r="J30" s="44"/>
      <c r="K30" s="44"/>
      <c r="L30" s="44"/>
      <c r="M30" s="44" t="s">
        <v>12</v>
      </c>
      <c r="N30" s="55">
        <f>N29*N18</f>
        <v>27865.810000000005</v>
      </c>
      <c r="O30" s="56"/>
      <c r="AA30" s="31"/>
    </row>
    <row r="31" spans="1:121" x14ac:dyDescent="0.2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  <c r="P31" s="53"/>
      <c r="Q31" s="53"/>
      <c r="R31" s="31"/>
      <c r="S31" s="31"/>
      <c r="T31" s="31"/>
      <c r="U31" s="31"/>
      <c r="V31" s="31"/>
      <c r="W31" s="31"/>
      <c r="X31" s="31"/>
      <c r="Y31" s="31"/>
      <c r="Z31" s="31"/>
      <c r="AA31" s="58"/>
      <c r="AB31" s="29"/>
    </row>
    <row r="32" spans="1:121" x14ac:dyDescent="0.25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4"/>
      <c r="Z32" s="54"/>
      <c r="AA32" s="23"/>
      <c r="AB32" s="5"/>
    </row>
    <row r="33" spans="1:31" x14ac:dyDescent="0.25">
      <c r="A33" s="10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3"/>
      <c r="P33" s="39"/>
      <c r="Q33" s="39"/>
      <c r="R33" s="37"/>
      <c r="S33" s="37"/>
      <c r="T33" s="37"/>
      <c r="U33" s="37"/>
      <c r="V33" s="37"/>
      <c r="W33" s="37"/>
      <c r="X33" s="37"/>
      <c r="Y33" s="37"/>
      <c r="Z33" s="37"/>
    </row>
    <row r="34" spans="1:31" x14ac:dyDescent="0.25">
      <c r="L34" s="9"/>
      <c r="M34" s="68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9"/>
      <c r="AB34" s="9"/>
      <c r="AC34" s="9"/>
      <c r="AD34" s="9"/>
      <c r="AE34" s="9"/>
    </row>
    <row r="35" spans="1:31" x14ac:dyDescent="0.25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2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3"/>
      <c r="AB35" s="9"/>
      <c r="AC35" s="9"/>
      <c r="AD35" s="9"/>
      <c r="AE35" s="9"/>
    </row>
    <row r="36" spans="1:31" ht="13" x14ac:dyDescent="0.3">
      <c r="L36" s="9"/>
      <c r="M36" s="68"/>
      <c r="N36" s="60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L37" s="9"/>
      <c r="M37" s="68"/>
      <c r="N37" s="21"/>
      <c r="R37" s="9"/>
      <c r="S37" s="9"/>
      <c r="T37" s="9"/>
      <c r="U37" s="9"/>
      <c r="V37" s="9"/>
      <c r="W37" s="9"/>
      <c r="X37" s="9"/>
      <c r="Y37" s="69"/>
      <c r="Z37" s="9"/>
      <c r="AA37" s="9"/>
      <c r="AB37" s="9"/>
      <c r="AC37" s="9"/>
      <c r="AD37" s="9"/>
      <c r="AE37" s="9"/>
    </row>
    <row r="38" spans="1:31" x14ac:dyDescent="0.25">
      <c r="L38" s="9"/>
      <c r="M38" s="9"/>
      <c r="N38" s="57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L39" s="9"/>
      <c r="M39" s="9"/>
      <c r="R39" s="9"/>
      <c r="S39" s="9"/>
      <c r="T39" s="9"/>
      <c r="U39" s="9"/>
      <c r="V39" s="9"/>
      <c r="W39" s="9"/>
      <c r="X39" s="70"/>
      <c r="Y39" s="70"/>
      <c r="Z39" s="70"/>
      <c r="AA39" s="71"/>
      <c r="AB39" s="9"/>
      <c r="AC39" s="9"/>
      <c r="AD39" s="9"/>
      <c r="AE39" s="9"/>
    </row>
    <row r="40" spans="1:31" x14ac:dyDescent="0.25">
      <c r="L40" s="9"/>
      <c r="M40" s="9"/>
      <c r="N40" s="61"/>
      <c r="R40" s="9"/>
      <c r="S40" s="9"/>
      <c r="T40" s="9"/>
      <c r="U40" s="9"/>
      <c r="V40" s="9"/>
      <c r="W40" s="9"/>
      <c r="X40" s="70"/>
      <c r="Y40" s="70"/>
      <c r="Z40" s="70"/>
      <c r="AA40" s="71"/>
      <c r="AB40" s="9"/>
      <c r="AC40" s="9"/>
      <c r="AD40" s="9"/>
      <c r="AE40" s="9"/>
    </row>
    <row r="41" spans="1:31" ht="13" x14ac:dyDescent="0.3">
      <c r="X41" s="43"/>
      <c r="Y41" s="43"/>
      <c r="Z41" s="43"/>
      <c r="AA41" s="50"/>
    </row>
    <row r="44" spans="1:31" x14ac:dyDescent="0.25">
      <c r="AA44" s="31"/>
    </row>
    <row r="45" spans="1:31" x14ac:dyDescent="0.25">
      <c r="AA45" s="31"/>
    </row>
    <row r="46" spans="1:31" x14ac:dyDescent="0.25">
      <c r="AA46" s="31"/>
    </row>
    <row r="48" spans="1:31" x14ac:dyDescent="0.25">
      <c r="AA48" s="37"/>
    </row>
  </sheetData>
  <printOptions gridLines="1"/>
  <pageMargins left="0.75" right="0.25" top="1" bottom="1" header="0.5" footer="0.5"/>
  <pageSetup scale="66" orientation="landscape" r:id="rId1"/>
  <headerFooter alignWithMargins="0">
    <oddFooter>&amp;L&amp;Z&amp;F&amp;F&amp;A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338663DF9AA04BA5489EBBB3F6BAA8" ma:contentTypeVersion="104" ma:contentTypeDescription="" ma:contentTypeScope="" ma:versionID="ab4536cef87c719780a820b0d9375e8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160511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5E2AE6B-46D2-4AB7-97C3-DF72F299F053}"/>
</file>

<file path=customXml/itemProps2.xml><?xml version="1.0" encoding="utf-8"?>
<ds:datastoreItem xmlns:ds="http://schemas.openxmlformats.org/officeDocument/2006/customXml" ds:itemID="{0044BA96-FBB9-4D90-8777-CDB28096D879}"/>
</file>

<file path=customXml/itemProps3.xml><?xml version="1.0" encoding="utf-8"?>
<ds:datastoreItem xmlns:ds="http://schemas.openxmlformats.org/officeDocument/2006/customXml" ds:itemID="{7E755425-E107-4E65-8BC9-256BB340F5BB}"/>
</file>

<file path=customXml/itemProps4.xml><?xml version="1.0" encoding="utf-8"?>
<ds:datastoreItem xmlns:ds="http://schemas.openxmlformats.org/officeDocument/2006/customXml" ds:itemID="{60ED0D15-AEC1-40B6-9454-2A2EA57022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Gray's Harbor Comm Credit</vt:lpstr>
      <vt:lpstr>'Gray''s Harbor Comm Credit'!Print_Area</vt:lpstr>
      <vt:lpstr>'Gray''s Harbor Comm Credit'!Print_Titles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Rollman, Courtney (UTC)</cp:lastModifiedBy>
  <cp:lastPrinted>2016-05-13T21:19:44Z</cp:lastPrinted>
  <dcterms:created xsi:type="dcterms:W3CDTF">2014-05-08T17:32:42Z</dcterms:created>
  <dcterms:modified xsi:type="dcterms:W3CDTF">2016-05-16T21:25:58Z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0x0101006E56B4D1795A2E4DB2F0B01679ED314A002F338663DF9AA04BA5489EBBB3F6BAA8</vt:lpwstr>
  </property>
  <property fmtid="{D5CDD505-2E9C-101B-9397-08002B2CF9AE}" pid="3" name="_docset_NoMedatataSyncRequired">
    <vt:lpwstr>False</vt:lpwstr>
  </property>
</Properties>
</file>